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Thimphu\"/>
    </mc:Choice>
  </mc:AlternateContent>
  <bookViews>
    <workbookView xWindow="0" yWindow="0" windowWidth="20490" windowHeight="7755"/>
  </bookViews>
  <sheets>
    <sheet name="Section 12.10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</externalReferences>
  <definedNames>
    <definedName name="Index_Sheet_Kutools">#REF!</definedName>
    <definedName name="Section">'[9]Section 6.1'!#REF!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2" i="1" l="1"/>
  <c r="G44" i="1" s="1"/>
  <c r="F42" i="1"/>
  <c r="E42" i="1"/>
  <c r="E44" i="1" s="1"/>
  <c r="D42" i="1"/>
  <c r="C42" i="1"/>
  <c r="C44" i="1" s="1"/>
  <c r="G39" i="1"/>
  <c r="F39" i="1"/>
  <c r="F41" i="1" s="1"/>
  <c r="E39" i="1"/>
  <c r="D39" i="1"/>
  <c r="D41" i="1" s="1"/>
  <c r="C39" i="1"/>
  <c r="G36" i="1"/>
  <c r="G38" i="1" s="1"/>
  <c r="F36" i="1"/>
  <c r="E36" i="1"/>
  <c r="E38" i="1" s="1"/>
  <c r="D36" i="1"/>
  <c r="C36" i="1"/>
  <c r="C38" i="1" s="1"/>
  <c r="G34" i="1"/>
  <c r="F34" i="1"/>
  <c r="E34" i="1"/>
  <c r="D34" i="1"/>
  <c r="C34" i="1"/>
  <c r="G30" i="1"/>
  <c r="G32" i="1" s="1"/>
  <c r="F30" i="1"/>
  <c r="E30" i="1"/>
  <c r="E32" i="1" s="1"/>
  <c r="D30" i="1"/>
  <c r="C30" i="1"/>
  <c r="C32" i="1" s="1"/>
  <c r="C31" i="1" l="1"/>
  <c r="E31" i="1"/>
  <c r="G31" i="1"/>
  <c r="D32" i="1"/>
  <c r="D31" i="1" s="1"/>
  <c r="F32" i="1"/>
  <c r="F31" i="1" s="1"/>
  <c r="C37" i="1"/>
  <c r="E37" i="1"/>
  <c r="G37" i="1"/>
  <c r="D38" i="1"/>
  <c r="D37" i="1" s="1"/>
  <c r="F38" i="1"/>
  <c r="F37" i="1" s="1"/>
  <c r="D40" i="1"/>
  <c r="F40" i="1"/>
  <c r="C41" i="1"/>
  <c r="C40" i="1" s="1"/>
  <c r="E41" i="1"/>
  <c r="E40" i="1" s="1"/>
  <c r="G41" i="1"/>
  <c r="G40" i="1" s="1"/>
  <c r="C43" i="1"/>
  <c r="E43" i="1"/>
  <c r="G43" i="1"/>
  <c r="D44" i="1"/>
  <c r="D43" i="1" s="1"/>
  <c r="F44" i="1"/>
  <c r="F43" i="1" s="1"/>
</calcChain>
</file>

<file path=xl/comments1.xml><?xml version="1.0" encoding="utf-8"?>
<comments xmlns="http://schemas.openxmlformats.org/spreadsheetml/2006/main">
  <authors>
    <author>dorji phuntsho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 xml:space="preserve">Workbooks:_x000D_
Section 12 Agriculture.xls_x000D_
Worksheets:_x000D_
Section 12.10_x000D_
</t>
        </r>
      </text>
    </comment>
  </commentList>
</comments>
</file>

<file path=xl/sharedStrings.xml><?xml version="1.0" encoding="utf-8"?>
<sst xmlns="http://schemas.openxmlformats.org/spreadsheetml/2006/main" count="123" uniqueCount="22">
  <si>
    <t>Table 12.10:  Major Spices &amp; Oilseeds production, Thimphu (2009-2013)</t>
  </si>
  <si>
    <t>Productions</t>
  </si>
  <si>
    <t>Cardamom</t>
  </si>
  <si>
    <t>Area (acres)</t>
  </si>
  <si>
    <t>…</t>
  </si>
  <si>
    <t>Production (MT)</t>
  </si>
  <si>
    <t>Yield (Kg/acre)</t>
  </si>
  <si>
    <t>Ginger</t>
  </si>
  <si>
    <t>Garlic</t>
  </si>
  <si>
    <t>Onion</t>
  </si>
  <si>
    <t>Potato</t>
  </si>
  <si>
    <t>Chili</t>
  </si>
  <si>
    <t>Cabbage</t>
  </si>
  <si>
    <t>Cauliflower</t>
  </si>
  <si>
    <t>Green Leaves</t>
  </si>
  <si>
    <t>Raddish</t>
  </si>
  <si>
    <t>Cucumber</t>
  </si>
  <si>
    <t>Pumkin</t>
  </si>
  <si>
    <t>Beans</t>
  </si>
  <si>
    <t>Mustard</t>
  </si>
  <si>
    <t>Soyabean</t>
  </si>
  <si>
    <t>Source: Dzongkhag Agriculture Sector, Thimphu Dzongkhag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</si>
</sst>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(* #,##0.00_);_(* \(#,##0.00\);_(* &quot;-&quot;??_);_(@_)"/>
    <numFmt numFmtId="164" formatCode="0.0_)"/>
    <numFmt numFmtId="165" formatCode="_(* #,##0_);_(* \(#,##0\);_(* &quot;-&quot;??_);_(@_)"/>
    <numFmt numFmtId="166" formatCode="_(* #,##0.000_);_(* \(#,##0.000\);_(* &quot;-&quot;??_);_(@_)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Courier New"/>
      <family val="3"/>
    </font>
    <font>
      <sz val="12"/>
      <color theme="1"/>
      <name val="Courier New"/>
      <family val="3"/>
    </font>
    <font>
      <sz val="10"/>
      <name val="Courier"/>
      <family val="3"/>
    </font>
    <font>
      <b/>
      <sz val="9"/>
      <color indexed="81"/>
      <name val="Tahoma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4" fillId="0" borderId="0"/>
  </cellStyleXfs>
  <cellXfs count="39">
    <xf numFmtId="0" fontId="0" fillId="0" borderId="0" xfId="0"/>
    <xf numFmtId="0" fontId="2" fillId="0" borderId="0" xfId="0" applyFont="1" applyFill="1" applyBorder="1" applyAlignment="1"/>
    <xf numFmtId="0" fontId="3" fillId="0" borderId="0" xfId="0" applyFont="1" applyFill="1" applyBorder="1" applyAlignment="1">
      <alignment horizontal="right"/>
    </xf>
    <xf numFmtId="0" fontId="3" fillId="0" borderId="0" xfId="0" applyFont="1" applyFill="1" applyBorder="1" applyAlignment="1"/>
    <xf numFmtId="0" fontId="2" fillId="0" borderId="1" xfId="0" applyFont="1" applyFill="1" applyBorder="1" applyAlignment="1">
      <alignment horizontal="left"/>
    </xf>
    <xf numFmtId="0" fontId="2" fillId="0" borderId="2" xfId="0" applyFont="1" applyFill="1" applyBorder="1" applyAlignment="1">
      <alignment horizontal="left"/>
    </xf>
    <xf numFmtId="0" fontId="2" fillId="0" borderId="1" xfId="0" applyFont="1" applyFill="1" applyBorder="1" applyAlignment="1">
      <alignment horizontal="right"/>
    </xf>
    <xf numFmtId="164" fontId="3" fillId="0" borderId="1" xfId="2" applyNumberFormat="1" applyFont="1" applyFill="1" applyBorder="1" applyAlignment="1" applyProtection="1">
      <alignment horizontal="left" vertical="center"/>
    </xf>
    <xf numFmtId="164" fontId="3" fillId="0" borderId="2" xfId="2" applyNumberFormat="1" applyFont="1" applyFill="1" applyBorder="1" applyAlignment="1" applyProtection="1">
      <alignment vertical="center"/>
    </xf>
    <xf numFmtId="43" fontId="3" fillId="0" borderId="3" xfId="1" applyFont="1" applyFill="1" applyBorder="1" applyAlignment="1" applyProtection="1">
      <alignment horizontal="right" vertical="center"/>
    </xf>
    <xf numFmtId="43" fontId="3" fillId="0" borderId="1" xfId="1" applyFont="1" applyFill="1" applyBorder="1" applyAlignment="1" applyProtection="1">
      <alignment horizontal="right" vertical="center"/>
    </xf>
    <xf numFmtId="164" fontId="3" fillId="0" borderId="0" xfId="2" applyNumberFormat="1" applyFont="1" applyFill="1" applyBorder="1" applyAlignment="1" applyProtection="1">
      <alignment horizontal="left" vertical="center"/>
    </xf>
    <xf numFmtId="164" fontId="3" fillId="0" borderId="4" xfId="2" applyNumberFormat="1" applyFont="1" applyFill="1" applyBorder="1" applyAlignment="1" applyProtection="1">
      <alignment vertical="center"/>
    </xf>
    <xf numFmtId="43" fontId="3" fillId="0" borderId="5" xfId="1" applyFont="1" applyFill="1" applyBorder="1" applyAlignment="1" applyProtection="1">
      <alignment horizontal="right" vertical="center"/>
    </xf>
    <xf numFmtId="43" fontId="3" fillId="0" borderId="0" xfId="1" applyFont="1" applyFill="1" applyBorder="1" applyAlignment="1" applyProtection="1">
      <alignment horizontal="right" vertical="center"/>
    </xf>
    <xf numFmtId="164" fontId="3" fillId="0" borderId="6" xfId="2" applyNumberFormat="1" applyFont="1" applyFill="1" applyBorder="1" applyAlignment="1" applyProtection="1">
      <alignment horizontal="left" vertical="center"/>
    </xf>
    <xf numFmtId="164" fontId="3" fillId="0" borderId="7" xfId="2" applyNumberFormat="1" applyFont="1" applyFill="1" applyBorder="1" applyAlignment="1" applyProtection="1">
      <alignment vertical="center"/>
    </xf>
    <xf numFmtId="43" fontId="3" fillId="0" borderId="8" xfId="1" applyFont="1" applyFill="1" applyBorder="1" applyAlignment="1" applyProtection="1">
      <alignment horizontal="right" vertical="center"/>
    </xf>
    <xf numFmtId="43" fontId="3" fillId="0" borderId="6" xfId="1" applyFont="1" applyFill="1" applyBorder="1" applyAlignment="1" applyProtection="1">
      <alignment horizontal="right" vertical="center"/>
    </xf>
    <xf numFmtId="164" fontId="3" fillId="0" borderId="1" xfId="2" applyNumberFormat="1" applyFont="1" applyFill="1" applyBorder="1" applyAlignment="1" applyProtection="1">
      <alignment vertical="center"/>
    </xf>
    <xf numFmtId="43" fontId="3" fillId="0" borderId="3" xfId="1" applyFont="1" applyFill="1" applyBorder="1" applyAlignment="1" applyProtection="1">
      <alignment vertical="center"/>
    </xf>
    <xf numFmtId="43" fontId="3" fillId="0" borderId="1" xfId="1" applyFont="1" applyFill="1" applyBorder="1" applyAlignment="1" applyProtection="1">
      <alignment vertical="center"/>
    </xf>
    <xf numFmtId="164" fontId="3" fillId="0" borderId="0" xfId="2" applyNumberFormat="1" applyFont="1" applyFill="1" applyBorder="1" applyAlignment="1" applyProtection="1">
      <alignment vertical="center"/>
    </xf>
    <xf numFmtId="165" fontId="3" fillId="0" borderId="5" xfId="1" applyNumberFormat="1" applyFont="1" applyFill="1" applyBorder="1" applyAlignment="1" applyProtection="1">
      <alignment vertical="center"/>
    </xf>
    <xf numFmtId="165" fontId="3" fillId="0" borderId="0" xfId="1" applyNumberFormat="1" applyFont="1" applyFill="1" applyBorder="1" applyAlignment="1" applyProtection="1">
      <alignment vertical="center"/>
    </xf>
    <xf numFmtId="164" fontId="3" fillId="0" borderId="6" xfId="2" applyNumberFormat="1" applyFont="1" applyFill="1" applyBorder="1" applyAlignment="1" applyProtection="1">
      <alignment vertical="center"/>
    </xf>
    <xf numFmtId="165" fontId="3" fillId="0" borderId="8" xfId="1" applyNumberFormat="1" applyFont="1" applyFill="1" applyBorder="1" applyAlignment="1" applyProtection="1">
      <alignment vertical="center"/>
    </xf>
    <xf numFmtId="165" fontId="3" fillId="0" borderId="6" xfId="1" applyNumberFormat="1" applyFont="1" applyFill="1" applyBorder="1" applyAlignment="1" applyProtection="1">
      <alignment vertical="center"/>
    </xf>
    <xf numFmtId="165" fontId="3" fillId="0" borderId="6" xfId="1" applyNumberFormat="1" applyFont="1" applyFill="1" applyBorder="1" applyAlignment="1">
      <alignment horizontal="right"/>
    </xf>
    <xf numFmtId="165" fontId="3" fillId="0" borderId="6" xfId="1" applyNumberFormat="1" applyFont="1" applyFill="1" applyBorder="1" applyAlignment="1"/>
    <xf numFmtId="43" fontId="3" fillId="0" borderId="5" xfId="1" applyFont="1" applyFill="1" applyBorder="1" applyAlignment="1" applyProtection="1">
      <alignment vertical="center"/>
    </xf>
    <xf numFmtId="43" fontId="3" fillId="0" borderId="0" xfId="1" applyFont="1" applyFill="1" applyBorder="1" applyAlignment="1" applyProtection="1">
      <alignment vertical="center"/>
    </xf>
    <xf numFmtId="37" fontId="3" fillId="0" borderId="5" xfId="1" applyNumberFormat="1" applyFont="1" applyFill="1" applyBorder="1" applyAlignment="1" applyProtection="1">
      <alignment vertical="center"/>
    </xf>
    <xf numFmtId="37" fontId="3" fillId="0" borderId="0" xfId="1" applyNumberFormat="1" applyFont="1" applyFill="1" applyBorder="1" applyAlignment="1" applyProtection="1">
      <alignment vertical="center"/>
    </xf>
    <xf numFmtId="166" fontId="3" fillId="0" borderId="5" xfId="1" applyNumberFormat="1" applyFont="1" applyFill="1" applyBorder="1" applyAlignment="1" applyProtection="1">
      <alignment vertical="center"/>
    </xf>
    <xf numFmtId="166" fontId="3" fillId="0" borderId="0" xfId="1" applyNumberFormat="1" applyFont="1" applyFill="1" applyBorder="1" applyAlignment="1" applyProtection="1">
      <alignment vertical="center"/>
    </xf>
    <xf numFmtId="0" fontId="3" fillId="0" borderId="1" xfId="0" applyFont="1" applyFill="1" applyBorder="1" applyAlignment="1">
      <alignment horizontal="left" vertical="center"/>
    </xf>
    <xf numFmtId="0" fontId="3" fillId="0" borderId="0" xfId="0" applyFont="1"/>
    <xf numFmtId="0" fontId="3" fillId="0" borderId="0" xfId="0" applyFont="1" applyFill="1"/>
  </cellXfs>
  <cellStyles count="3">
    <cellStyle name="Comma" xfId="1" builtinId="3"/>
    <cellStyle name="Normal" xfId="0" builtinId="0"/>
    <cellStyle name="Normal_Tab5.6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THIMPHU%20STATISTICS%202014/DZONGKHAG%20SECTORS/AGRICULTUTRE/THIMPHU%20AGRICULTURE%20STATISTICS%202014/CHANG%20GEOG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THIMPHU%20STATISTICS%202014/DZONGKHAG%20SECTORS/AGRICULTUTRE/THIMPHU%20AGRICULTURE%20STATISTICS%202014/DAGALA%20GEOG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THIMPHU%20STATISTICS%202014/DZONGKHAG%20SECTORS/AGRICULTUTRE/THIMPHU%20AGRICULTURE%20STATISTICS%202014/GENEY%20GEOG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THIMPHU%20STATISTICS%202014/DZONGKHAG%20SECTORS/AGRICULTUTRE/THIMPHU%20AGRICULTURE%20STATISTICS%202014/KAWANG%20GEOG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THIMPHU%20STATISTICS%202014/DZONGKHAG%20SECTORS/AGRICULTUTRE/THIMPHU%20AGRICULTURE%20STATISTICS%202014/LINGZHI%20GEOG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THIMPHU%20STATISTICS%202014/DZONGKHAG%20SECTORS/AGRICULTUTRE/THIMPHU%20AGRICULTURE%20STATISTICS%202014/MEWANG%20GEOG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THIMPHU%20STATISTICS%202014/DZONGKHAG%20SECTORS/AGRICULTUTRE/THIMPHU%20AGRICULTURE%20STATISTICS%202014/NARO%20GEOG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/THIMPHU%20STATISTICS%202014/DZONGKHAG%20SECTORS/AGRICULTUTRE/THIMPHU%20AGRICULTURE%20STATISTICS%202014/SOE%20GEOG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ADS%20for%20web/Thimphu%20F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ction 12.1"/>
      <sheetName val="Section 12.2"/>
      <sheetName val="Section 12.3"/>
      <sheetName val="Section 12.5"/>
      <sheetName val="Section 12.6"/>
      <sheetName val="Section 12.9"/>
      <sheetName val="Section 12.10"/>
    </sheetNames>
    <sheetDataSet>
      <sheetData sheetId="0"/>
      <sheetData sheetId="1"/>
      <sheetData sheetId="2"/>
      <sheetData sheetId="3"/>
      <sheetData sheetId="4"/>
      <sheetData sheetId="5"/>
      <sheetData sheetId="6">
        <row r="38">
          <cell r="D38">
            <v>15</v>
          </cell>
          <cell r="E38">
            <v>15</v>
          </cell>
          <cell r="F38">
            <v>20</v>
          </cell>
          <cell r="G38">
            <v>20</v>
          </cell>
          <cell r="H38">
            <v>25</v>
          </cell>
        </row>
        <row r="44">
          <cell r="D44">
            <v>0.2</v>
          </cell>
          <cell r="E44">
            <v>0.2</v>
          </cell>
          <cell r="F44">
            <v>0.2</v>
          </cell>
          <cell r="G44">
            <v>0.25</v>
          </cell>
          <cell r="H44">
            <v>0.25</v>
          </cell>
        </row>
        <row r="47">
          <cell r="D47">
            <v>1.5</v>
          </cell>
          <cell r="E47">
            <v>3</v>
          </cell>
          <cell r="F47">
            <v>4</v>
          </cell>
          <cell r="G47">
            <v>4</v>
          </cell>
          <cell r="H47">
            <v>4</v>
          </cell>
        </row>
        <row r="50">
          <cell r="D50">
            <v>3</v>
          </cell>
          <cell r="E50">
            <v>3</v>
          </cell>
          <cell r="F50">
            <v>2</v>
          </cell>
          <cell r="G50">
            <v>2</v>
          </cell>
          <cell r="H50">
            <v>2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ction 12.1"/>
      <sheetName val="Section 12.2"/>
      <sheetName val="Section 12.3"/>
      <sheetName val="Section 12.5"/>
      <sheetName val="Section 12.9"/>
      <sheetName val="Section 12.10"/>
    </sheetNames>
    <sheetDataSet>
      <sheetData sheetId="0"/>
      <sheetData sheetId="1"/>
      <sheetData sheetId="2"/>
      <sheetData sheetId="3"/>
      <sheetData sheetId="4"/>
      <sheetData sheetId="5">
        <row r="38">
          <cell r="D38">
            <v>4</v>
          </cell>
          <cell r="E38">
            <v>4</v>
          </cell>
          <cell r="F38">
            <v>3</v>
          </cell>
          <cell r="G38">
            <v>3</v>
          </cell>
          <cell r="H38">
            <v>2</v>
          </cell>
        </row>
        <row r="47">
          <cell r="D47">
            <v>1</v>
          </cell>
          <cell r="E47">
            <v>1</v>
          </cell>
          <cell r="F47">
            <v>0.2</v>
          </cell>
          <cell r="G47">
            <v>0.2</v>
          </cell>
          <cell r="H47">
            <v>0.3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ction 12.1"/>
      <sheetName val="Section 12.2"/>
      <sheetName val="Section 12.3"/>
      <sheetName val="Section 12.5"/>
      <sheetName val="Section 12.9"/>
      <sheetName val="Section 12.10"/>
    </sheetNames>
    <sheetDataSet>
      <sheetData sheetId="0"/>
      <sheetData sheetId="1"/>
      <sheetData sheetId="2"/>
      <sheetData sheetId="3"/>
      <sheetData sheetId="4"/>
      <sheetData sheetId="5">
        <row r="38">
          <cell r="D38">
            <v>2</v>
          </cell>
          <cell r="E38">
            <v>2.5</v>
          </cell>
          <cell r="F38">
            <v>2</v>
          </cell>
          <cell r="G38">
            <v>4</v>
          </cell>
          <cell r="H38">
            <v>4</v>
          </cell>
        </row>
        <row r="47">
          <cell r="D47">
            <v>4</v>
          </cell>
          <cell r="E47">
            <v>4.0999999999999996</v>
          </cell>
          <cell r="F47">
            <v>4</v>
          </cell>
          <cell r="G47">
            <v>4</v>
          </cell>
          <cell r="H47">
            <v>5</v>
          </cell>
        </row>
        <row r="50">
          <cell r="D50">
            <v>25</v>
          </cell>
          <cell r="E50">
            <v>21</v>
          </cell>
          <cell r="F50">
            <v>20</v>
          </cell>
          <cell r="G50">
            <v>20</v>
          </cell>
          <cell r="H50">
            <v>25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ction 12.1"/>
      <sheetName val="Section 12.2"/>
      <sheetName val="Section 12.3"/>
      <sheetName val="Section 12.5"/>
      <sheetName val="Section 12.9"/>
      <sheetName val="Section 12.10"/>
    </sheetNames>
    <sheetDataSet>
      <sheetData sheetId="0"/>
      <sheetData sheetId="1"/>
      <sheetData sheetId="2"/>
      <sheetData sheetId="3"/>
      <sheetData sheetId="4"/>
      <sheetData sheetId="5">
        <row r="38">
          <cell r="D38">
            <v>20</v>
          </cell>
          <cell r="E38">
            <v>21</v>
          </cell>
          <cell r="F38">
            <v>5</v>
          </cell>
          <cell r="G38">
            <v>6</v>
          </cell>
          <cell r="H38">
            <v>3</v>
          </cell>
        </row>
        <row r="42">
          <cell r="D42">
            <v>3</v>
          </cell>
          <cell r="E42">
            <v>3.5</v>
          </cell>
          <cell r="F42">
            <v>3</v>
          </cell>
          <cell r="G42">
            <v>2</v>
          </cell>
          <cell r="H42">
            <v>2</v>
          </cell>
        </row>
        <row r="47">
          <cell r="D47">
            <v>3</v>
          </cell>
          <cell r="E47">
            <v>4</v>
          </cell>
          <cell r="F47">
            <v>6</v>
          </cell>
          <cell r="G47">
            <v>5.5</v>
          </cell>
          <cell r="H47">
            <v>5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ction 12.1"/>
      <sheetName val="Section 12.2"/>
      <sheetName val="Section 12.3"/>
      <sheetName val="Section 12.5"/>
      <sheetName val="Section 12.9"/>
      <sheetName val="Section 12.10"/>
    </sheetNames>
    <sheetDataSet>
      <sheetData sheetId="0"/>
      <sheetData sheetId="1"/>
      <sheetData sheetId="2"/>
      <sheetData sheetId="3"/>
      <sheetData sheetId="4"/>
      <sheetData sheetId="5">
        <row r="37">
          <cell r="D37">
            <v>3</v>
          </cell>
          <cell r="E37">
            <v>3</v>
          </cell>
          <cell r="F37">
            <v>3</v>
          </cell>
          <cell r="G37">
            <v>3.5</v>
          </cell>
          <cell r="H37">
            <v>3.5</v>
          </cell>
        </row>
        <row r="46">
          <cell r="D46">
            <v>1.5</v>
          </cell>
          <cell r="E46">
            <v>3</v>
          </cell>
          <cell r="F46">
            <v>2</v>
          </cell>
          <cell r="G46">
            <v>2</v>
          </cell>
          <cell r="H46">
            <v>2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ction 12.1"/>
      <sheetName val="Section 12.2"/>
      <sheetName val="Section 12.3"/>
      <sheetName val="Section 12.5"/>
      <sheetName val="Section 12.9"/>
      <sheetName val="Section 12.10"/>
    </sheetNames>
    <sheetDataSet>
      <sheetData sheetId="0"/>
      <sheetData sheetId="1"/>
      <sheetData sheetId="2"/>
      <sheetData sheetId="3"/>
      <sheetData sheetId="4"/>
      <sheetData sheetId="5">
        <row r="38">
          <cell r="D38">
            <v>19</v>
          </cell>
          <cell r="E38">
            <v>12</v>
          </cell>
          <cell r="F38">
            <v>12</v>
          </cell>
          <cell r="G38">
            <v>12</v>
          </cell>
          <cell r="H38">
            <v>15</v>
          </cell>
        </row>
        <row r="47">
          <cell r="D47">
            <v>4</v>
          </cell>
          <cell r="E47">
            <v>5</v>
          </cell>
          <cell r="F47">
            <v>6</v>
          </cell>
          <cell r="G47">
            <v>7</v>
          </cell>
          <cell r="H47">
            <v>7.5</v>
          </cell>
        </row>
        <row r="50">
          <cell r="D50">
            <v>4</v>
          </cell>
          <cell r="E50">
            <v>4</v>
          </cell>
          <cell r="F50">
            <v>5</v>
          </cell>
          <cell r="G50">
            <v>4</v>
          </cell>
          <cell r="H50">
            <v>4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ction 12.1"/>
      <sheetName val="Section 12.2"/>
      <sheetName val="Section 12.3"/>
      <sheetName val="Section 12.5"/>
      <sheetName val="Section 12.9"/>
      <sheetName val="Section 12.10"/>
    </sheetNames>
    <sheetDataSet>
      <sheetData sheetId="0"/>
      <sheetData sheetId="1"/>
      <sheetData sheetId="2"/>
      <sheetData sheetId="3"/>
      <sheetData sheetId="4"/>
      <sheetData sheetId="5">
        <row r="38">
          <cell r="D38">
            <v>4</v>
          </cell>
          <cell r="E38">
            <v>3.5</v>
          </cell>
          <cell r="F38">
            <v>4</v>
          </cell>
          <cell r="G38">
            <v>4.5</v>
          </cell>
          <cell r="H38">
            <v>5</v>
          </cell>
        </row>
        <row r="47">
          <cell r="D47">
            <v>5</v>
          </cell>
          <cell r="E47">
            <v>5</v>
          </cell>
          <cell r="F47">
            <v>6.5</v>
          </cell>
          <cell r="G47">
            <v>7</v>
          </cell>
          <cell r="H47">
            <v>7.2</v>
          </cell>
        </row>
      </sheetData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ction 12.1"/>
      <sheetName val="Section 12.2"/>
      <sheetName val="Section 12.3"/>
      <sheetName val="Section 12.5"/>
      <sheetName val="Section 12.9"/>
      <sheetName val="Section 12.10"/>
    </sheetNames>
    <sheetDataSet>
      <sheetData sheetId="0"/>
      <sheetData sheetId="1"/>
      <sheetData sheetId="2"/>
      <sheetData sheetId="3"/>
      <sheetData sheetId="4"/>
      <sheetData sheetId="5">
        <row r="38">
          <cell r="D38">
            <v>1.5</v>
          </cell>
          <cell r="E38">
            <v>2</v>
          </cell>
          <cell r="F38">
            <v>1.2</v>
          </cell>
          <cell r="G38">
            <v>1</v>
          </cell>
          <cell r="H38">
            <v>1.2</v>
          </cell>
        </row>
      </sheetData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ction 1.1"/>
      <sheetName val="Section 1.2"/>
      <sheetName val="Section 10.1-10.10 BLSS &amp; Pover"/>
      <sheetName val="Section 11 Prices-Section 11.1"/>
      <sheetName val="Section 12.1"/>
      <sheetName val="Section 12.2"/>
      <sheetName val="Section 12.3"/>
      <sheetName val="Section 12.4"/>
      <sheetName val="Section 12.5"/>
      <sheetName val="Section 12.6"/>
      <sheetName val="Section 12.7"/>
      <sheetName val="Section 12.8"/>
      <sheetName val="Section 12.9"/>
      <sheetName val="Section 12.10"/>
      <sheetName val="Section 13.1"/>
      <sheetName val="Section 13.2"/>
      <sheetName val="Section 13.3"/>
      <sheetName val="Section 13.4"/>
      <sheetName val="Section 13.5"/>
      <sheetName val="Section 14.1 "/>
      <sheetName val="Section 14.2 -14.5 BLSS"/>
      <sheetName val="Section 15.1 "/>
      <sheetName val="Section 15.2-15.6 BLSS &amp; Povert"/>
      <sheetName val="Section 16.1"/>
      <sheetName val="Section 16.2"/>
      <sheetName val="Section 17.1"/>
      <sheetName val="Section 17.2"/>
      <sheetName val="Section 18.1"/>
      <sheetName val="Section 18.2"/>
      <sheetName val="Section 18.3"/>
      <sheetName val="Section 18.4"/>
      <sheetName val="Section 18.5-18.6 BLSS "/>
      <sheetName val="Section 19.1"/>
      <sheetName val="Section 19.2-19.4 BLSS"/>
      <sheetName val="Section 2.1"/>
      <sheetName val="Section 20.1"/>
      <sheetName val="Section 20.2"/>
      <sheetName val="Section 20.3"/>
      <sheetName val="Section 21.1"/>
      <sheetName val="Section 21.2"/>
      <sheetName val="Section 21.3-21.5 BLSS &amp; Pover"/>
      <sheetName val="Section 3.1"/>
      <sheetName val="Section 3.2"/>
      <sheetName val="Section 3.3"/>
      <sheetName val="Section 3.4"/>
      <sheetName val="Section 3.5"/>
      <sheetName val="Section 3.6"/>
      <sheetName val="Section 3.7"/>
      <sheetName val="Section 3.8"/>
      <sheetName val="Section 3.9"/>
      <sheetName val="Section 3.10"/>
      <sheetName val="Section 3.11"/>
      <sheetName val="Section 3.12"/>
      <sheetName val="Section 3.14-3.24 BLSS &amp; Povert"/>
      <sheetName val="Section 4 Education-Section 4.1"/>
      <sheetName val="Section 4 Education-Section 4.2"/>
      <sheetName val="Section 4 Education-Section 4.3"/>
      <sheetName val="Section 4.4-4.6 BLSS &amp; Poverty"/>
      <sheetName val="Section 5.1"/>
      <sheetName val="Section 5.2"/>
      <sheetName val="Section 5.3"/>
      <sheetName val="Section 6.1"/>
      <sheetName val="Section 6.2"/>
      <sheetName val="Section 6.3"/>
      <sheetName val="Section 6.4"/>
      <sheetName val="Section 6.5"/>
      <sheetName val="Section 6.6"/>
      <sheetName val="Section 6.7"/>
      <sheetName val="Section 6.8"/>
      <sheetName val="Section 6.9"/>
      <sheetName val="Section 6.10"/>
      <sheetName val="Section 6.11"/>
      <sheetName val="Section 6.12"/>
      <sheetName val="Section 6.13"/>
      <sheetName val="Section 6.14"/>
      <sheetName val="Section 6. 15"/>
      <sheetName val="Section 7 Elections-Section 7.1"/>
      <sheetName val="Section 7.2 "/>
      <sheetName val="Section 7.3 &amp; 7.4"/>
      <sheetName val="Section 7.5 &amp; 7.6"/>
      <sheetName val="Section 7 Elections-Table 7.7"/>
      <sheetName val="Section 8.1"/>
      <sheetName val="Section 8.2"/>
      <sheetName val="Section 8.3"/>
      <sheetName val="Section 8.4"/>
      <sheetName val="Section 8.5"/>
      <sheetName val="Section 8.6"/>
      <sheetName val="Section 9.1"/>
      <sheetName val="Section 9.2"/>
      <sheetName val="Section 9.3"/>
      <sheetName val="Section 9.4 BLSS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C000"/>
  </sheetPr>
  <dimension ref="A1:I48"/>
  <sheetViews>
    <sheetView tabSelected="1" zoomScaleNormal="100" workbookViewId="0">
      <selection activeCell="B11" sqref="B11"/>
    </sheetView>
  </sheetViews>
  <sheetFormatPr defaultRowHeight="15.75" x14ac:dyDescent="0.25"/>
  <cols>
    <col min="1" max="2" width="26.85546875" style="37" customWidth="1"/>
    <col min="3" max="7" width="12.85546875" style="37" customWidth="1"/>
    <col min="8" max="8" width="3" style="37" customWidth="1"/>
    <col min="9" max="9" width="9.140625" style="38"/>
    <col min="10" max="256" width="9.140625" style="37"/>
    <col min="257" max="258" width="26.85546875" style="37" customWidth="1"/>
    <col min="259" max="263" width="12.85546875" style="37" customWidth="1"/>
    <col min="264" max="264" width="3" style="37" customWidth="1"/>
    <col min="265" max="512" width="9.140625" style="37"/>
    <col min="513" max="514" width="26.85546875" style="37" customWidth="1"/>
    <col min="515" max="519" width="12.85546875" style="37" customWidth="1"/>
    <col min="520" max="520" width="3" style="37" customWidth="1"/>
    <col min="521" max="768" width="9.140625" style="37"/>
    <col min="769" max="770" width="26.85546875" style="37" customWidth="1"/>
    <col min="771" max="775" width="12.85546875" style="37" customWidth="1"/>
    <col min="776" max="776" width="3" style="37" customWidth="1"/>
    <col min="777" max="1024" width="9.140625" style="37"/>
    <col min="1025" max="1026" width="26.85546875" style="37" customWidth="1"/>
    <col min="1027" max="1031" width="12.85546875" style="37" customWidth="1"/>
    <col min="1032" max="1032" width="3" style="37" customWidth="1"/>
    <col min="1033" max="1280" width="9.140625" style="37"/>
    <col min="1281" max="1282" width="26.85546875" style="37" customWidth="1"/>
    <col min="1283" max="1287" width="12.85546875" style="37" customWidth="1"/>
    <col min="1288" max="1288" width="3" style="37" customWidth="1"/>
    <col min="1289" max="1536" width="9.140625" style="37"/>
    <col min="1537" max="1538" width="26.85546875" style="37" customWidth="1"/>
    <col min="1539" max="1543" width="12.85546875" style="37" customWidth="1"/>
    <col min="1544" max="1544" width="3" style="37" customWidth="1"/>
    <col min="1545" max="1792" width="9.140625" style="37"/>
    <col min="1793" max="1794" width="26.85546875" style="37" customWidth="1"/>
    <col min="1795" max="1799" width="12.85546875" style="37" customWidth="1"/>
    <col min="1800" max="1800" width="3" style="37" customWidth="1"/>
    <col min="1801" max="2048" width="9.140625" style="37"/>
    <col min="2049" max="2050" width="26.85546875" style="37" customWidth="1"/>
    <col min="2051" max="2055" width="12.85546875" style="37" customWidth="1"/>
    <col min="2056" max="2056" width="3" style="37" customWidth="1"/>
    <col min="2057" max="2304" width="9.140625" style="37"/>
    <col min="2305" max="2306" width="26.85546875" style="37" customWidth="1"/>
    <col min="2307" max="2311" width="12.85546875" style="37" customWidth="1"/>
    <col min="2312" max="2312" width="3" style="37" customWidth="1"/>
    <col min="2313" max="2560" width="9.140625" style="37"/>
    <col min="2561" max="2562" width="26.85546875" style="37" customWidth="1"/>
    <col min="2563" max="2567" width="12.85546875" style="37" customWidth="1"/>
    <col min="2568" max="2568" width="3" style="37" customWidth="1"/>
    <col min="2569" max="2816" width="9.140625" style="37"/>
    <col min="2817" max="2818" width="26.85546875" style="37" customWidth="1"/>
    <col min="2819" max="2823" width="12.85546875" style="37" customWidth="1"/>
    <col min="2824" max="2824" width="3" style="37" customWidth="1"/>
    <col min="2825" max="3072" width="9.140625" style="37"/>
    <col min="3073" max="3074" width="26.85546875" style="37" customWidth="1"/>
    <col min="3075" max="3079" width="12.85546875" style="37" customWidth="1"/>
    <col min="3080" max="3080" width="3" style="37" customWidth="1"/>
    <col min="3081" max="3328" width="9.140625" style="37"/>
    <col min="3329" max="3330" width="26.85546875" style="37" customWidth="1"/>
    <col min="3331" max="3335" width="12.85546875" style="37" customWidth="1"/>
    <col min="3336" max="3336" width="3" style="37" customWidth="1"/>
    <col min="3337" max="3584" width="9.140625" style="37"/>
    <col min="3585" max="3586" width="26.85546875" style="37" customWidth="1"/>
    <col min="3587" max="3591" width="12.85546875" style="37" customWidth="1"/>
    <col min="3592" max="3592" width="3" style="37" customWidth="1"/>
    <col min="3593" max="3840" width="9.140625" style="37"/>
    <col min="3841" max="3842" width="26.85546875" style="37" customWidth="1"/>
    <col min="3843" max="3847" width="12.85546875" style="37" customWidth="1"/>
    <col min="3848" max="3848" width="3" style="37" customWidth="1"/>
    <col min="3849" max="4096" width="9.140625" style="37"/>
    <col min="4097" max="4098" width="26.85546875" style="37" customWidth="1"/>
    <col min="4099" max="4103" width="12.85546875" style="37" customWidth="1"/>
    <col min="4104" max="4104" width="3" style="37" customWidth="1"/>
    <col min="4105" max="4352" width="9.140625" style="37"/>
    <col min="4353" max="4354" width="26.85546875" style="37" customWidth="1"/>
    <col min="4355" max="4359" width="12.85546875" style="37" customWidth="1"/>
    <col min="4360" max="4360" width="3" style="37" customWidth="1"/>
    <col min="4361" max="4608" width="9.140625" style="37"/>
    <col min="4609" max="4610" width="26.85546875" style="37" customWidth="1"/>
    <col min="4611" max="4615" width="12.85546875" style="37" customWidth="1"/>
    <col min="4616" max="4616" width="3" style="37" customWidth="1"/>
    <col min="4617" max="4864" width="9.140625" style="37"/>
    <col min="4865" max="4866" width="26.85546875" style="37" customWidth="1"/>
    <col min="4867" max="4871" width="12.85546875" style="37" customWidth="1"/>
    <col min="4872" max="4872" width="3" style="37" customWidth="1"/>
    <col min="4873" max="5120" width="9.140625" style="37"/>
    <col min="5121" max="5122" width="26.85546875" style="37" customWidth="1"/>
    <col min="5123" max="5127" width="12.85546875" style="37" customWidth="1"/>
    <col min="5128" max="5128" width="3" style="37" customWidth="1"/>
    <col min="5129" max="5376" width="9.140625" style="37"/>
    <col min="5377" max="5378" width="26.85546875" style="37" customWidth="1"/>
    <col min="5379" max="5383" width="12.85546875" style="37" customWidth="1"/>
    <col min="5384" max="5384" width="3" style="37" customWidth="1"/>
    <col min="5385" max="5632" width="9.140625" style="37"/>
    <col min="5633" max="5634" width="26.85546875" style="37" customWidth="1"/>
    <col min="5635" max="5639" width="12.85546875" style="37" customWidth="1"/>
    <col min="5640" max="5640" width="3" style="37" customWidth="1"/>
    <col min="5641" max="5888" width="9.140625" style="37"/>
    <col min="5889" max="5890" width="26.85546875" style="37" customWidth="1"/>
    <col min="5891" max="5895" width="12.85546875" style="37" customWidth="1"/>
    <col min="5896" max="5896" width="3" style="37" customWidth="1"/>
    <col min="5897" max="6144" width="9.140625" style="37"/>
    <col min="6145" max="6146" width="26.85546875" style="37" customWidth="1"/>
    <col min="6147" max="6151" width="12.85546875" style="37" customWidth="1"/>
    <col min="6152" max="6152" width="3" style="37" customWidth="1"/>
    <col min="6153" max="6400" width="9.140625" style="37"/>
    <col min="6401" max="6402" width="26.85546875" style="37" customWidth="1"/>
    <col min="6403" max="6407" width="12.85546875" style="37" customWidth="1"/>
    <col min="6408" max="6408" width="3" style="37" customWidth="1"/>
    <col min="6409" max="6656" width="9.140625" style="37"/>
    <col min="6657" max="6658" width="26.85546875" style="37" customWidth="1"/>
    <col min="6659" max="6663" width="12.85546875" style="37" customWidth="1"/>
    <col min="6664" max="6664" width="3" style="37" customWidth="1"/>
    <col min="6665" max="6912" width="9.140625" style="37"/>
    <col min="6913" max="6914" width="26.85546875" style="37" customWidth="1"/>
    <col min="6915" max="6919" width="12.85546875" style="37" customWidth="1"/>
    <col min="6920" max="6920" width="3" style="37" customWidth="1"/>
    <col min="6921" max="7168" width="9.140625" style="37"/>
    <col min="7169" max="7170" width="26.85546875" style="37" customWidth="1"/>
    <col min="7171" max="7175" width="12.85546875" style="37" customWidth="1"/>
    <col min="7176" max="7176" width="3" style="37" customWidth="1"/>
    <col min="7177" max="7424" width="9.140625" style="37"/>
    <col min="7425" max="7426" width="26.85546875" style="37" customWidth="1"/>
    <col min="7427" max="7431" width="12.85546875" style="37" customWidth="1"/>
    <col min="7432" max="7432" width="3" style="37" customWidth="1"/>
    <col min="7433" max="7680" width="9.140625" style="37"/>
    <col min="7681" max="7682" width="26.85546875" style="37" customWidth="1"/>
    <col min="7683" max="7687" width="12.85546875" style="37" customWidth="1"/>
    <col min="7688" max="7688" width="3" style="37" customWidth="1"/>
    <col min="7689" max="7936" width="9.140625" style="37"/>
    <col min="7937" max="7938" width="26.85546875" style="37" customWidth="1"/>
    <col min="7939" max="7943" width="12.85546875" style="37" customWidth="1"/>
    <col min="7944" max="7944" width="3" style="37" customWidth="1"/>
    <col min="7945" max="8192" width="9.140625" style="37"/>
    <col min="8193" max="8194" width="26.85546875" style="37" customWidth="1"/>
    <col min="8195" max="8199" width="12.85546875" style="37" customWidth="1"/>
    <col min="8200" max="8200" width="3" style="37" customWidth="1"/>
    <col min="8201" max="8448" width="9.140625" style="37"/>
    <col min="8449" max="8450" width="26.85546875" style="37" customWidth="1"/>
    <col min="8451" max="8455" width="12.85546875" style="37" customWidth="1"/>
    <col min="8456" max="8456" width="3" style="37" customWidth="1"/>
    <col min="8457" max="8704" width="9.140625" style="37"/>
    <col min="8705" max="8706" width="26.85546875" style="37" customWidth="1"/>
    <col min="8707" max="8711" width="12.85546875" style="37" customWidth="1"/>
    <col min="8712" max="8712" width="3" style="37" customWidth="1"/>
    <col min="8713" max="8960" width="9.140625" style="37"/>
    <col min="8961" max="8962" width="26.85546875" style="37" customWidth="1"/>
    <col min="8963" max="8967" width="12.85546875" style="37" customWidth="1"/>
    <col min="8968" max="8968" width="3" style="37" customWidth="1"/>
    <col min="8969" max="9216" width="9.140625" style="37"/>
    <col min="9217" max="9218" width="26.85546875" style="37" customWidth="1"/>
    <col min="9219" max="9223" width="12.85546875" style="37" customWidth="1"/>
    <col min="9224" max="9224" width="3" style="37" customWidth="1"/>
    <col min="9225" max="9472" width="9.140625" style="37"/>
    <col min="9473" max="9474" width="26.85546875" style="37" customWidth="1"/>
    <col min="9475" max="9479" width="12.85546875" style="37" customWidth="1"/>
    <col min="9480" max="9480" width="3" style="37" customWidth="1"/>
    <col min="9481" max="9728" width="9.140625" style="37"/>
    <col min="9729" max="9730" width="26.85546875" style="37" customWidth="1"/>
    <col min="9731" max="9735" width="12.85546875" style="37" customWidth="1"/>
    <col min="9736" max="9736" width="3" style="37" customWidth="1"/>
    <col min="9737" max="9984" width="9.140625" style="37"/>
    <col min="9985" max="9986" width="26.85546875" style="37" customWidth="1"/>
    <col min="9987" max="9991" width="12.85546875" style="37" customWidth="1"/>
    <col min="9992" max="9992" width="3" style="37" customWidth="1"/>
    <col min="9993" max="10240" width="9.140625" style="37"/>
    <col min="10241" max="10242" width="26.85546875" style="37" customWidth="1"/>
    <col min="10243" max="10247" width="12.85546875" style="37" customWidth="1"/>
    <col min="10248" max="10248" width="3" style="37" customWidth="1"/>
    <col min="10249" max="10496" width="9.140625" style="37"/>
    <col min="10497" max="10498" width="26.85546875" style="37" customWidth="1"/>
    <col min="10499" max="10503" width="12.85546875" style="37" customWidth="1"/>
    <col min="10504" max="10504" width="3" style="37" customWidth="1"/>
    <col min="10505" max="10752" width="9.140625" style="37"/>
    <col min="10753" max="10754" width="26.85546875" style="37" customWidth="1"/>
    <col min="10755" max="10759" width="12.85546875" style="37" customWidth="1"/>
    <col min="10760" max="10760" width="3" style="37" customWidth="1"/>
    <col min="10761" max="11008" width="9.140625" style="37"/>
    <col min="11009" max="11010" width="26.85546875" style="37" customWidth="1"/>
    <col min="11011" max="11015" width="12.85546875" style="37" customWidth="1"/>
    <col min="11016" max="11016" width="3" style="37" customWidth="1"/>
    <col min="11017" max="11264" width="9.140625" style="37"/>
    <col min="11265" max="11266" width="26.85546875" style="37" customWidth="1"/>
    <col min="11267" max="11271" width="12.85546875" style="37" customWidth="1"/>
    <col min="11272" max="11272" width="3" style="37" customWidth="1"/>
    <col min="11273" max="11520" width="9.140625" style="37"/>
    <col min="11521" max="11522" width="26.85546875" style="37" customWidth="1"/>
    <col min="11523" max="11527" width="12.85546875" style="37" customWidth="1"/>
    <col min="11528" max="11528" width="3" style="37" customWidth="1"/>
    <col min="11529" max="11776" width="9.140625" style="37"/>
    <col min="11777" max="11778" width="26.85546875" style="37" customWidth="1"/>
    <col min="11779" max="11783" width="12.85546875" style="37" customWidth="1"/>
    <col min="11784" max="11784" width="3" style="37" customWidth="1"/>
    <col min="11785" max="12032" width="9.140625" style="37"/>
    <col min="12033" max="12034" width="26.85546875" style="37" customWidth="1"/>
    <col min="12035" max="12039" width="12.85546875" style="37" customWidth="1"/>
    <col min="12040" max="12040" width="3" style="37" customWidth="1"/>
    <col min="12041" max="12288" width="9.140625" style="37"/>
    <col min="12289" max="12290" width="26.85546875" style="37" customWidth="1"/>
    <col min="12291" max="12295" width="12.85546875" style="37" customWidth="1"/>
    <col min="12296" max="12296" width="3" style="37" customWidth="1"/>
    <col min="12297" max="12544" width="9.140625" style="37"/>
    <col min="12545" max="12546" width="26.85546875" style="37" customWidth="1"/>
    <col min="12547" max="12551" width="12.85546875" style="37" customWidth="1"/>
    <col min="12552" max="12552" width="3" style="37" customWidth="1"/>
    <col min="12553" max="12800" width="9.140625" style="37"/>
    <col min="12801" max="12802" width="26.85546875" style="37" customWidth="1"/>
    <col min="12803" max="12807" width="12.85546875" style="37" customWidth="1"/>
    <col min="12808" max="12808" width="3" style="37" customWidth="1"/>
    <col min="12809" max="13056" width="9.140625" style="37"/>
    <col min="13057" max="13058" width="26.85546875" style="37" customWidth="1"/>
    <col min="13059" max="13063" width="12.85546875" style="37" customWidth="1"/>
    <col min="13064" max="13064" width="3" style="37" customWidth="1"/>
    <col min="13065" max="13312" width="9.140625" style="37"/>
    <col min="13313" max="13314" width="26.85546875" style="37" customWidth="1"/>
    <col min="13315" max="13319" width="12.85546875" style="37" customWidth="1"/>
    <col min="13320" max="13320" width="3" style="37" customWidth="1"/>
    <col min="13321" max="13568" width="9.140625" style="37"/>
    <col min="13569" max="13570" width="26.85546875" style="37" customWidth="1"/>
    <col min="13571" max="13575" width="12.85546875" style="37" customWidth="1"/>
    <col min="13576" max="13576" width="3" style="37" customWidth="1"/>
    <col min="13577" max="13824" width="9.140625" style="37"/>
    <col min="13825" max="13826" width="26.85546875" style="37" customWidth="1"/>
    <col min="13827" max="13831" width="12.85546875" style="37" customWidth="1"/>
    <col min="13832" max="13832" width="3" style="37" customWidth="1"/>
    <col min="13833" max="14080" width="9.140625" style="37"/>
    <col min="14081" max="14082" width="26.85546875" style="37" customWidth="1"/>
    <col min="14083" max="14087" width="12.85546875" style="37" customWidth="1"/>
    <col min="14088" max="14088" width="3" style="37" customWidth="1"/>
    <col min="14089" max="14336" width="9.140625" style="37"/>
    <col min="14337" max="14338" width="26.85546875" style="37" customWidth="1"/>
    <col min="14339" max="14343" width="12.85546875" style="37" customWidth="1"/>
    <col min="14344" max="14344" width="3" style="37" customWidth="1"/>
    <col min="14345" max="14592" width="9.140625" style="37"/>
    <col min="14593" max="14594" width="26.85546875" style="37" customWidth="1"/>
    <col min="14595" max="14599" width="12.85546875" style="37" customWidth="1"/>
    <col min="14600" max="14600" width="3" style="37" customWidth="1"/>
    <col min="14601" max="14848" width="9.140625" style="37"/>
    <col min="14849" max="14850" width="26.85546875" style="37" customWidth="1"/>
    <col min="14851" max="14855" width="12.85546875" style="37" customWidth="1"/>
    <col min="14856" max="14856" width="3" style="37" customWidth="1"/>
    <col min="14857" max="15104" width="9.140625" style="37"/>
    <col min="15105" max="15106" width="26.85546875" style="37" customWidth="1"/>
    <col min="15107" max="15111" width="12.85546875" style="37" customWidth="1"/>
    <col min="15112" max="15112" width="3" style="37" customWidth="1"/>
    <col min="15113" max="15360" width="9.140625" style="37"/>
    <col min="15361" max="15362" width="26.85546875" style="37" customWidth="1"/>
    <col min="15363" max="15367" width="12.85546875" style="37" customWidth="1"/>
    <col min="15368" max="15368" width="3" style="37" customWidth="1"/>
    <col min="15369" max="15616" width="9.140625" style="37"/>
    <col min="15617" max="15618" width="26.85546875" style="37" customWidth="1"/>
    <col min="15619" max="15623" width="12.85546875" style="37" customWidth="1"/>
    <col min="15624" max="15624" width="3" style="37" customWidth="1"/>
    <col min="15625" max="15872" width="9.140625" style="37"/>
    <col min="15873" max="15874" width="26.85546875" style="37" customWidth="1"/>
    <col min="15875" max="15879" width="12.85546875" style="37" customWidth="1"/>
    <col min="15880" max="15880" width="3" style="37" customWidth="1"/>
    <col min="15881" max="16128" width="9.140625" style="37"/>
    <col min="16129" max="16130" width="26.85546875" style="37" customWidth="1"/>
    <col min="16131" max="16135" width="12.85546875" style="37" customWidth="1"/>
    <col min="16136" max="16136" width="3" style="37" customWidth="1"/>
    <col min="16137" max="16384" width="9.140625" style="37"/>
  </cols>
  <sheetData>
    <row r="1" spans="1:7" s="3" customFormat="1" ht="16.5" x14ac:dyDescent="0.3">
      <c r="A1" s="1" t="s">
        <v>0</v>
      </c>
      <c r="B1" s="2"/>
      <c r="C1" s="2"/>
      <c r="D1" s="2"/>
      <c r="E1" s="2"/>
      <c r="F1" s="2"/>
    </row>
    <row r="2" spans="1:7" s="3" customFormat="1" ht="16.5" x14ac:dyDescent="0.3">
      <c r="A2" s="4" t="s">
        <v>1</v>
      </c>
      <c r="B2" s="5"/>
      <c r="C2" s="6">
        <v>2009</v>
      </c>
      <c r="D2" s="6">
        <v>2010</v>
      </c>
      <c r="E2" s="6">
        <v>2011</v>
      </c>
      <c r="F2" s="6">
        <v>2012</v>
      </c>
      <c r="G2" s="6">
        <v>2013</v>
      </c>
    </row>
    <row r="3" spans="1:7" s="3" customFormat="1" x14ac:dyDescent="0.25">
      <c r="A3" s="7" t="s">
        <v>2</v>
      </c>
      <c r="B3" s="8" t="s">
        <v>3</v>
      </c>
      <c r="C3" s="9" t="s">
        <v>4</v>
      </c>
      <c r="D3" s="10" t="s">
        <v>4</v>
      </c>
      <c r="E3" s="10" t="s">
        <v>4</v>
      </c>
      <c r="F3" s="10" t="s">
        <v>4</v>
      </c>
      <c r="G3" s="10" t="s">
        <v>4</v>
      </c>
    </row>
    <row r="4" spans="1:7" s="3" customFormat="1" x14ac:dyDescent="0.25">
      <c r="A4" s="11"/>
      <c r="B4" s="12" t="s">
        <v>5</v>
      </c>
      <c r="C4" s="13" t="s">
        <v>4</v>
      </c>
      <c r="D4" s="14" t="s">
        <v>4</v>
      </c>
      <c r="E4" s="14" t="s">
        <v>4</v>
      </c>
      <c r="F4" s="14" t="s">
        <v>4</v>
      </c>
      <c r="G4" s="14" t="s">
        <v>4</v>
      </c>
    </row>
    <row r="5" spans="1:7" s="3" customFormat="1" x14ac:dyDescent="0.25">
      <c r="A5" s="15"/>
      <c r="B5" s="16" t="s">
        <v>6</v>
      </c>
      <c r="C5" s="17" t="s">
        <v>4</v>
      </c>
      <c r="D5" s="18" t="s">
        <v>4</v>
      </c>
      <c r="E5" s="18" t="s">
        <v>4</v>
      </c>
      <c r="F5" s="18" t="s">
        <v>4</v>
      </c>
      <c r="G5" s="18" t="s">
        <v>4</v>
      </c>
    </row>
    <row r="6" spans="1:7" s="3" customFormat="1" x14ac:dyDescent="0.25">
      <c r="A6" s="7" t="s">
        <v>7</v>
      </c>
      <c r="B6" s="8" t="s">
        <v>3</v>
      </c>
      <c r="C6" s="9" t="s">
        <v>4</v>
      </c>
      <c r="D6" s="10" t="s">
        <v>4</v>
      </c>
      <c r="E6" s="10" t="s">
        <v>4</v>
      </c>
      <c r="F6" s="10" t="s">
        <v>4</v>
      </c>
      <c r="G6" s="10" t="s">
        <v>4</v>
      </c>
    </row>
    <row r="7" spans="1:7" s="3" customFormat="1" x14ac:dyDescent="0.25">
      <c r="A7" s="11"/>
      <c r="B7" s="12" t="s">
        <v>5</v>
      </c>
      <c r="C7" s="13" t="s">
        <v>4</v>
      </c>
      <c r="D7" s="14" t="s">
        <v>4</v>
      </c>
      <c r="E7" s="14" t="s">
        <v>4</v>
      </c>
      <c r="F7" s="14" t="s">
        <v>4</v>
      </c>
      <c r="G7" s="14" t="s">
        <v>4</v>
      </c>
    </row>
    <row r="8" spans="1:7" s="3" customFormat="1" x14ac:dyDescent="0.25">
      <c r="A8" s="15"/>
      <c r="B8" s="16" t="s">
        <v>6</v>
      </c>
      <c r="C8" s="17" t="s">
        <v>4</v>
      </c>
      <c r="D8" s="18" t="s">
        <v>4</v>
      </c>
      <c r="E8" s="18" t="s">
        <v>4</v>
      </c>
      <c r="F8" s="18" t="s">
        <v>4</v>
      </c>
      <c r="G8" s="18" t="s">
        <v>4</v>
      </c>
    </row>
    <row r="9" spans="1:7" s="3" customFormat="1" x14ac:dyDescent="0.25">
      <c r="A9" s="7" t="s">
        <v>8</v>
      </c>
      <c r="B9" s="8" t="s">
        <v>3</v>
      </c>
      <c r="C9" s="9" t="s">
        <v>4</v>
      </c>
      <c r="D9" s="10" t="s">
        <v>4</v>
      </c>
      <c r="E9" s="10" t="s">
        <v>4</v>
      </c>
      <c r="F9" s="10" t="s">
        <v>4</v>
      </c>
      <c r="G9" s="10" t="s">
        <v>4</v>
      </c>
    </row>
    <row r="10" spans="1:7" s="3" customFormat="1" x14ac:dyDescent="0.25">
      <c r="A10" s="11"/>
      <c r="B10" s="12" t="s">
        <v>5</v>
      </c>
      <c r="C10" s="13" t="s">
        <v>4</v>
      </c>
      <c r="D10" s="14" t="s">
        <v>4</v>
      </c>
      <c r="E10" s="14" t="s">
        <v>4</v>
      </c>
      <c r="F10" s="14" t="s">
        <v>4</v>
      </c>
      <c r="G10" s="14" t="s">
        <v>4</v>
      </c>
    </row>
    <row r="11" spans="1:7" s="3" customFormat="1" x14ac:dyDescent="0.25">
      <c r="A11" s="15"/>
      <c r="B11" s="16" t="s">
        <v>6</v>
      </c>
      <c r="C11" s="17" t="s">
        <v>4</v>
      </c>
      <c r="D11" s="18" t="s">
        <v>4</v>
      </c>
      <c r="E11" s="18" t="s">
        <v>4</v>
      </c>
      <c r="F11" s="18" t="s">
        <v>4</v>
      </c>
      <c r="G11" s="18" t="s">
        <v>4</v>
      </c>
    </row>
    <row r="12" spans="1:7" s="3" customFormat="1" x14ac:dyDescent="0.25">
      <c r="A12" s="7" t="s">
        <v>9</v>
      </c>
      <c r="B12" s="19" t="s">
        <v>3</v>
      </c>
      <c r="C12" s="20">
        <v>3.11</v>
      </c>
      <c r="D12" s="21">
        <v>4.5</v>
      </c>
      <c r="E12" s="21">
        <v>13.979999999999999</v>
      </c>
      <c r="F12" s="21">
        <v>14.61</v>
      </c>
      <c r="G12" s="21">
        <v>16.079999999999998</v>
      </c>
    </row>
    <row r="13" spans="1:7" s="3" customFormat="1" x14ac:dyDescent="0.25">
      <c r="A13" s="11"/>
      <c r="B13" s="22" t="s">
        <v>5</v>
      </c>
      <c r="C13" s="23">
        <v>5.74</v>
      </c>
      <c r="D13" s="24">
        <v>8.41</v>
      </c>
      <c r="E13" s="24">
        <v>15.512</v>
      </c>
      <c r="F13" s="24">
        <v>17.661000000000001</v>
      </c>
      <c r="G13" s="24">
        <v>22.942</v>
      </c>
    </row>
    <row r="14" spans="1:7" s="3" customFormat="1" x14ac:dyDescent="0.25">
      <c r="A14" s="15"/>
      <c r="B14" s="25" t="s">
        <v>6</v>
      </c>
      <c r="C14" s="26">
        <v>1845.6591639871383</v>
      </c>
      <c r="D14" s="27">
        <v>1868.8888888888889</v>
      </c>
      <c r="E14" s="28">
        <v>1109.5851216022891</v>
      </c>
      <c r="F14" s="28">
        <v>1208.8295687885011</v>
      </c>
      <c r="G14" s="29">
        <v>1426.7412935323384</v>
      </c>
    </row>
    <row r="15" spans="1:7" s="3" customFormat="1" x14ac:dyDescent="0.25">
      <c r="A15" s="7" t="s">
        <v>10</v>
      </c>
      <c r="B15" s="19" t="s">
        <v>3</v>
      </c>
      <c r="C15" s="30">
        <v>456</v>
      </c>
      <c r="D15" s="31">
        <v>441</v>
      </c>
      <c r="E15" s="31">
        <v>400.8</v>
      </c>
      <c r="F15" s="31">
        <v>396.1</v>
      </c>
      <c r="G15" s="31">
        <v>348.5</v>
      </c>
    </row>
    <row r="16" spans="1:7" s="3" customFormat="1" x14ac:dyDescent="0.25">
      <c r="A16" s="11"/>
      <c r="B16" s="22" t="s">
        <v>5</v>
      </c>
      <c r="C16" s="23">
        <v>2.0114640000000001</v>
      </c>
      <c r="D16" s="24">
        <v>1976.9580000000001</v>
      </c>
      <c r="E16" s="24">
        <v>2136.48</v>
      </c>
      <c r="F16" s="24">
        <v>2417.752</v>
      </c>
      <c r="G16" s="24">
        <v>2218.875</v>
      </c>
    </row>
    <row r="17" spans="1:7" s="3" customFormat="1" x14ac:dyDescent="0.25">
      <c r="A17" s="15"/>
      <c r="B17" s="25" t="s">
        <v>6</v>
      </c>
      <c r="C17" s="23">
        <v>4.4111052631578946</v>
      </c>
      <c r="D17" s="24">
        <v>4482.8979591836733</v>
      </c>
      <c r="E17" s="24">
        <v>5330.5389221556889</v>
      </c>
      <c r="F17" s="24">
        <v>6103.89295632416</v>
      </c>
      <c r="G17" s="24">
        <v>6366.9296987087519</v>
      </c>
    </row>
    <row r="18" spans="1:7" s="3" customFormat="1" x14ac:dyDescent="0.25">
      <c r="A18" s="7" t="s">
        <v>11</v>
      </c>
      <c r="B18" s="19" t="s">
        <v>3</v>
      </c>
      <c r="C18" s="20">
        <v>119</v>
      </c>
      <c r="D18" s="21">
        <v>119.7</v>
      </c>
      <c r="E18" s="21">
        <v>112.6</v>
      </c>
      <c r="F18" s="21">
        <v>119.3</v>
      </c>
      <c r="G18" s="21">
        <v>123.9</v>
      </c>
    </row>
    <row r="19" spans="1:7" s="3" customFormat="1" x14ac:dyDescent="0.25">
      <c r="A19" s="11"/>
      <c r="B19" s="22" t="s">
        <v>5</v>
      </c>
      <c r="C19" s="23">
        <v>306.791</v>
      </c>
      <c r="D19" s="24">
        <v>306.98200000000003</v>
      </c>
      <c r="E19" s="24">
        <v>250.25</v>
      </c>
      <c r="F19" s="24">
        <v>286.30599999999998</v>
      </c>
      <c r="G19" s="24">
        <v>794.54</v>
      </c>
    </row>
    <row r="20" spans="1:7" s="3" customFormat="1" x14ac:dyDescent="0.25">
      <c r="A20" s="15"/>
      <c r="B20" s="25" t="s">
        <v>6</v>
      </c>
      <c r="C20" s="26">
        <v>2578.0756302521008</v>
      </c>
      <c r="D20" s="27">
        <v>2564.5948203842941</v>
      </c>
      <c r="E20" s="27">
        <v>2222.4689165186501</v>
      </c>
      <c r="F20" s="27">
        <v>2399.8826487845768</v>
      </c>
      <c r="G20" s="27">
        <v>6412.7522195318807</v>
      </c>
    </row>
    <row r="21" spans="1:7" s="3" customFormat="1" x14ac:dyDescent="0.25">
      <c r="A21" s="7" t="s">
        <v>12</v>
      </c>
      <c r="B21" s="19" t="s">
        <v>3</v>
      </c>
      <c r="C21" s="30">
        <v>30</v>
      </c>
      <c r="D21" s="31">
        <v>31</v>
      </c>
      <c r="E21" s="31">
        <v>56.5</v>
      </c>
      <c r="F21" s="31">
        <v>67.3</v>
      </c>
      <c r="G21" s="31">
        <v>72.53</v>
      </c>
    </row>
    <row r="22" spans="1:7" s="3" customFormat="1" x14ac:dyDescent="0.25">
      <c r="A22" s="11"/>
      <c r="B22" s="22" t="s">
        <v>5</v>
      </c>
      <c r="C22" s="23">
        <v>61.44</v>
      </c>
      <c r="D22" s="24">
        <v>56.362000000000002</v>
      </c>
      <c r="E22" s="24">
        <v>401.58499999999998</v>
      </c>
      <c r="F22" s="24">
        <v>341.34</v>
      </c>
      <c r="G22" s="24">
        <v>625.86500000000001</v>
      </c>
    </row>
    <row r="23" spans="1:7" s="3" customFormat="1" x14ac:dyDescent="0.25">
      <c r="A23" s="15"/>
      <c r="B23" s="25" t="s">
        <v>6</v>
      </c>
      <c r="C23" s="23">
        <v>2048</v>
      </c>
      <c r="D23" s="24">
        <v>1818.1290322580646</v>
      </c>
      <c r="E23" s="24">
        <v>7107.6991150442482</v>
      </c>
      <c r="F23" s="24">
        <v>5071.9167904903416</v>
      </c>
      <c r="G23" s="24">
        <v>8629.0500482558946</v>
      </c>
    </row>
    <row r="24" spans="1:7" s="3" customFormat="1" x14ac:dyDescent="0.25">
      <c r="A24" s="7" t="s">
        <v>13</v>
      </c>
      <c r="B24" s="19" t="s">
        <v>3</v>
      </c>
      <c r="C24" s="20">
        <v>17</v>
      </c>
      <c r="D24" s="21">
        <v>19.5</v>
      </c>
      <c r="E24" s="21">
        <v>46.7</v>
      </c>
      <c r="F24" s="21">
        <v>52</v>
      </c>
      <c r="G24" s="21">
        <v>54.449999999999996</v>
      </c>
    </row>
    <row r="25" spans="1:7" s="3" customFormat="1" x14ac:dyDescent="0.25">
      <c r="A25" s="11"/>
      <c r="B25" s="22" t="s">
        <v>5</v>
      </c>
      <c r="C25" s="23">
        <v>15.718</v>
      </c>
      <c r="D25" s="24">
        <v>22.831000000000003</v>
      </c>
      <c r="E25" s="24">
        <v>278.89</v>
      </c>
      <c r="F25" s="24">
        <v>331.45800000000003</v>
      </c>
      <c r="G25" s="24">
        <v>390.584</v>
      </c>
    </row>
    <row r="26" spans="1:7" s="3" customFormat="1" x14ac:dyDescent="0.25">
      <c r="A26" s="15"/>
      <c r="B26" s="25" t="s">
        <v>6</v>
      </c>
      <c r="C26" s="26">
        <v>924.58823529411768</v>
      </c>
      <c r="D26" s="27">
        <v>1170.8205128205129</v>
      </c>
      <c r="E26" s="27">
        <v>5971.9486081370442</v>
      </c>
      <c r="F26" s="27">
        <v>6374.1923076923076</v>
      </c>
      <c r="G26" s="27">
        <v>7173.2598714416899</v>
      </c>
    </row>
    <row r="27" spans="1:7" s="3" customFormat="1" x14ac:dyDescent="0.25">
      <c r="A27" s="7" t="s">
        <v>14</v>
      </c>
      <c r="B27" s="19" t="s">
        <v>3</v>
      </c>
      <c r="C27" s="30">
        <v>27</v>
      </c>
      <c r="D27" s="31">
        <v>31.5</v>
      </c>
      <c r="E27" s="31">
        <v>33.700000000000003</v>
      </c>
      <c r="F27" s="31">
        <v>33.06</v>
      </c>
      <c r="G27" s="31">
        <v>31.78</v>
      </c>
    </row>
    <row r="28" spans="1:7" s="3" customFormat="1" x14ac:dyDescent="0.25">
      <c r="A28" s="11"/>
      <c r="B28" s="22" t="s">
        <v>5</v>
      </c>
      <c r="C28" s="23">
        <v>54.354999999999997</v>
      </c>
      <c r="D28" s="24">
        <v>63.603999999999999</v>
      </c>
      <c r="E28" s="24">
        <v>82.042000000000002</v>
      </c>
      <c r="F28" s="24">
        <v>75.733000000000004</v>
      </c>
      <c r="G28" s="24">
        <v>73.930000000000007</v>
      </c>
    </row>
    <row r="29" spans="1:7" s="3" customFormat="1" x14ac:dyDescent="0.25">
      <c r="A29" s="15"/>
      <c r="B29" s="25" t="s">
        <v>6</v>
      </c>
      <c r="C29" s="23">
        <v>2013.148148148148</v>
      </c>
      <c r="D29" s="24">
        <v>2019.1746031746031</v>
      </c>
      <c r="E29" s="24">
        <v>2434.480712166172</v>
      </c>
      <c r="F29" s="24">
        <v>2290.7743496672715</v>
      </c>
      <c r="G29" s="24">
        <v>2326.3058527375706</v>
      </c>
    </row>
    <row r="30" spans="1:7" s="3" customFormat="1" x14ac:dyDescent="0.25">
      <c r="A30" s="7" t="s">
        <v>15</v>
      </c>
      <c r="B30" s="19" t="s">
        <v>3</v>
      </c>
      <c r="C30" s="20">
        <f>'[1]Section 12.10'!$D$38+'[2]Section 12.10'!$D$38+'[3]Section 12.10'!$D$38+'[4]Section 12.10'!$D$38+'[5]Section 12.10'!$D$37+'[6]Section 12.10'!$D$38+'[7]Section 12.10'!$D$38+'[8]Section 12.10'!$D$38</f>
        <v>68.5</v>
      </c>
      <c r="D30" s="21">
        <f>'[1]Section 12.10'!$E$38+'[2]Section 12.10'!$E$38+'[3]Section 12.10'!$E$38+'[4]Section 12.10'!$E$38+'[5]Section 12.10'!$E$37+'[6]Section 12.10'!$E$38+'[7]Section 12.10'!$E$38+'[8]Section 12.10'!$E$38</f>
        <v>63</v>
      </c>
      <c r="E30" s="21">
        <f>'[1]Section 12.10'!$F$38+'[2]Section 12.10'!$F$38+'[3]Section 12.10'!$F$38+'[4]Section 12.10'!$F$38+'[5]Section 12.10'!$F$37+'[6]Section 12.10'!$F$38+'[7]Section 12.10'!$F$38+'[8]Section 12.10'!$F$38</f>
        <v>50.2</v>
      </c>
      <c r="F30" s="21">
        <f>'[1]Section 12.10'!$G$38+'[2]Section 12.10'!$G$38+'[3]Section 12.10'!$G$38+'[4]Section 12.10'!$G$38+'[5]Section 12.10'!$G$37+'[6]Section 12.10'!$G$38+'[7]Section 12.10'!$G$38+'[8]Section 12.10'!$G$38</f>
        <v>54</v>
      </c>
      <c r="G30" s="21">
        <f>'[1]Section 12.10'!$H$38+'[2]Section 12.10'!$H$38+'[3]Section 12.10'!$H$38+'[4]Section 12.10'!$H$38+'[5]Section 12.10'!$H$37+'[6]Section 12.10'!$H$38+'[7]Section 12.10'!$H$38+'[8]Section 12.10'!$H$38</f>
        <v>58.7</v>
      </c>
    </row>
    <row r="31" spans="1:7" s="3" customFormat="1" x14ac:dyDescent="0.25">
      <c r="A31" s="11"/>
      <c r="B31" s="22" t="s">
        <v>5</v>
      </c>
      <c r="C31" s="23">
        <f>C30*C32/1000</f>
        <v>163.09</v>
      </c>
      <c r="D31" s="24">
        <f>D30*D32/1000</f>
        <v>163.44200000000001</v>
      </c>
      <c r="E31" s="24">
        <f>E30*E32/1000</f>
        <v>245.197</v>
      </c>
      <c r="F31" s="24">
        <f>F30*F32/1000</f>
        <v>265.822</v>
      </c>
      <c r="G31" s="24">
        <f>G30*G32/1000</f>
        <v>330.40699999999998</v>
      </c>
    </row>
    <row r="32" spans="1:7" s="3" customFormat="1" x14ac:dyDescent="0.25">
      <c r="A32" s="15"/>
      <c r="B32" s="25" t="s">
        <v>6</v>
      </c>
      <c r="C32" s="26">
        <f>163090/C30</f>
        <v>2380.8759124087592</v>
      </c>
      <c r="D32" s="27">
        <f>163442/D30</f>
        <v>2594.3174603174602</v>
      </c>
      <c r="E32" s="27">
        <f>245197/E30</f>
        <v>4884.4023904382466</v>
      </c>
      <c r="F32" s="27">
        <f>265822/F30</f>
        <v>4922.6296296296296</v>
      </c>
      <c r="G32" s="27">
        <f>330407/G30</f>
        <v>5628.7393526405449</v>
      </c>
    </row>
    <row r="33" spans="1:7" s="3" customFormat="1" x14ac:dyDescent="0.25">
      <c r="A33" s="7" t="s">
        <v>16</v>
      </c>
      <c r="B33" s="19" t="s">
        <v>3</v>
      </c>
      <c r="C33" s="32">
        <v>0</v>
      </c>
      <c r="D33" s="33">
        <v>0</v>
      </c>
      <c r="E33" s="33">
        <v>0</v>
      </c>
      <c r="F33" s="33">
        <v>0</v>
      </c>
      <c r="G33" s="33">
        <v>0</v>
      </c>
    </row>
    <row r="34" spans="1:7" s="3" customFormat="1" x14ac:dyDescent="0.25">
      <c r="A34" s="11"/>
      <c r="B34" s="22" t="s">
        <v>5</v>
      </c>
      <c r="C34" s="34">
        <f>'[1]Section 12.10'!$D$42+'[2]Section 12.10'!$D$42+'[3]Section 12.10'!$D$42+'[4]Section 12.10'!$D$42+'[5]Section 12.10'!$D$41+'[6]Section 12.10'!$D$42+'[7]Section 12.10'!$D$42+'[8]Section 12.10'!$D$42</f>
        <v>3</v>
      </c>
      <c r="D34" s="35">
        <f>'[1]Section 12.10'!$E$42+'[2]Section 12.10'!$E$42+'[3]Section 12.10'!$E$42+'[4]Section 12.10'!$E$42+'[5]Section 12.10'!$E$41+'[6]Section 12.10'!$E$42+'[7]Section 12.10'!$E$42+'[8]Section 12.10'!$E$42</f>
        <v>3.5</v>
      </c>
      <c r="E34" s="35">
        <f>'[1]Section 12.10'!$F$42+'[2]Section 12.10'!$F$42+'[3]Section 12.10'!$F$42+'[4]Section 12.10'!$F$42+'[5]Section 12.10'!$F$41+'[6]Section 12.10'!$F$42+'[7]Section 12.10'!$F$42+'[8]Section 12.10'!$F$42</f>
        <v>3</v>
      </c>
      <c r="F34" s="35">
        <f>'[1]Section 12.10'!$G$42+'[2]Section 12.10'!$G$42+'[3]Section 12.10'!$G$42+'[4]Section 12.10'!$G$42+'[5]Section 12.10'!$G$41+'[6]Section 12.10'!$G$42+'[7]Section 12.10'!$G$42+'[8]Section 12.10'!$G$42</f>
        <v>2</v>
      </c>
      <c r="G34" s="35">
        <f>'[1]Section 12.10'!$H$42+'[2]Section 12.10'!$H$42+'[3]Section 12.10'!$H$42+'[4]Section 12.10'!$H$42+'[5]Section 12.10'!$H$41+'[6]Section 12.10'!$H$42+'[7]Section 12.10'!$H$42+'[8]Section 12.10'!$H$42</f>
        <v>2</v>
      </c>
    </row>
    <row r="35" spans="1:7" s="3" customFormat="1" x14ac:dyDescent="0.25">
      <c r="A35" s="15"/>
      <c r="B35" s="25" t="s">
        <v>6</v>
      </c>
      <c r="C35" s="32">
        <v>0</v>
      </c>
      <c r="D35" s="33">
        <v>0</v>
      </c>
      <c r="E35" s="33">
        <v>0</v>
      </c>
      <c r="F35" s="33">
        <v>0</v>
      </c>
      <c r="G35" s="33">
        <v>0</v>
      </c>
    </row>
    <row r="36" spans="1:7" s="3" customFormat="1" x14ac:dyDescent="0.25">
      <c r="A36" s="7" t="s">
        <v>17</v>
      </c>
      <c r="B36" s="19" t="s">
        <v>3</v>
      </c>
      <c r="C36" s="20">
        <f>'[1]Section 12.10'!$D$44+'[2]Section 12.10'!$D$44+'[3]Section 12.10'!$D$44+'[4]Section 12.10'!$D$44+'[5]Section 12.10'!$D$43+'[6]Section 12.10'!$D$44+'[7]Section 12.10'!$D$44+'[8]Section 12.10'!$D$44</f>
        <v>0.2</v>
      </c>
      <c r="D36" s="21">
        <f>'[1]Section 12.10'!$E$44+'[2]Section 12.10'!$E$44+'[3]Section 12.10'!$E$44+'[4]Section 12.10'!$E$44+'[5]Section 12.10'!$E$43+'[6]Section 12.10'!$E$44+'[7]Section 12.10'!$E$44+'[8]Section 12.10'!$E$44</f>
        <v>0.2</v>
      </c>
      <c r="E36" s="21">
        <f>'[1]Section 12.10'!$F$44+'[2]Section 12.10'!$F$44+'[3]Section 12.10'!$F$44+'[4]Section 12.10'!$F$44+'[5]Section 12.10'!$F$43+'[6]Section 12.10'!$F$44+'[7]Section 12.10'!$F$44+'[8]Section 12.10'!$F$44</f>
        <v>0.2</v>
      </c>
      <c r="F36" s="21">
        <f>'[1]Section 12.10'!$G$44+'[2]Section 12.10'!$G$44+'[3]Section 12.10'!$G$44+'[4]Section 12.10'!$G$44+'[5]Section 12.10'!$G$43+'[6]Section 12.10'!$G$44+'[7]Section 12.10'!$G$44+'[8]Section 12.10'!$G$44</f>
        <v>0.25</v>
      </c>
      <c r="G36" s="21">
        <f>'[1]Section 12.10'!$H$44+'[2]Section 12.10'!$H$44+'[3]Section 12.10'!$H$44+'[4]Section 12.10'!$H$44+'[5]Section 12.10'!$H$43+'[6]Section 12.10'!$H$44+'[7]Section 12.10'!$H$44+'[8]Section 12.10'!$H$44</f>
        <v>0.25</v>
      </c>
    </row>
    <row r="37" spans="1:7" s="3" customFormat="1" x14ac:dyDescent="0.25">
      <c r="A37" s="11"/>
      <c r="B37" s="22" t="s">
        <v>5</v>
      </c>
      <c r="C37" s="23">
        <f>C36*C38/1000</f>
        <v>5.6669999999999998</v>
      </c>
      <c r="D37" s="24">
        <f>D36*D38/1000</f>
        <v>7.6669999999999998</v>
      </c>
      <c r="E37" s="24">
        <f>E36*E38/1000</f>
        <v>8.6669999999999998</v>
      </c>
      <c r="F37" s="24">
        <f>F36*F38/1000</f>
        <v>8.1669999999999998</v>
      </c>
      <c r="G37" s="24">
        <f>G36*G38/1000</f>
        <v>7.1669999999999998</v>
      </c>
    </row>
    <row r="38" spans="1:7" s="3" customFormat="1" x14ac:dyDescent="0.25">
      <c r="A38" s="15"/>
      <c r="B38" s="25" t="s">
        <v>6</v>
      </c>
      <c r="C38" s="26">
        <f>5667/C36</f>
        <v>28335</v>
      </c>
      <c r="D38" s="27">
        <f>7667/D36</f>
        <v>38335</v>
      </c>
      <c r="E38" s="27">
        <f>8667/E36</f>
        <v>43335</v>
      </c>
      <c r="F38" s="27">
        <f>8167/F36</f>
        <v>32668</v>
      </c>
      <c r="G38" s="27">
        <f>7167/G36</f>
        <v>28668</v>
      </c>
    </row>
    <row r="39" spans="1:7" s="3" customFormat="1" x14ac:dyDescent="0.25">
      <c r="A39" s="7" t="s">
        <v>18</v>
      </c>
      <c r="B39" s="19" t="s">
        <v>3</v>
      </c>
      <c r="C39" s="30">
        <f>'[1]Section 12.10'!$D$47+'[2]Section 12.10'!$D$47+'[3]Section 12.10'!$D$47+'[4]Section 12.10'!$D$47+'[5]Section 12.10'!$D$46+'[6]Section 12.10'!$D$47+'[7]Section 12.10'!$D$47+'[8]Section 12.10'!$D$47</f>
        <v>20</v>
      </c>
      <c r="D39" s="31">
        <f>'[1]Section 12.10'!$E$47+'[2]Section 12.10'!$E$47+'[3]Section 12.10'!$E$47+'[4]Section 12.10'!$E$47+'[5]Section 12.10'!$E$46+'[6]Section 12.10'!$E$47+'[7]Section 12.10'!$E$47+'[8]Section 12.10'!$E$47</f>
        <v>25.1</v>
      </c>
      <c r="E39" s="31">
        <f>'[1]Section 12.10'!$F$47+'[2]Section 12.10'!$F$47+'[3]Section 12.10'!$F$47+'[4]Section 12.10'!$F$47+'[5]Section 12.10'!$F$46+'[6]Section 12.10'!$F$47+'[7]Section 12.10'!$F$47+'[8]Section 12.10'!$F$47</f>
        <v>28.7</v>
      </c>
      <c r="F39" s="31">
        <f>'[1]Section 12.10'!$G$47+'[2]Section 12.10'!$G$47+'[3]Section 12.10'!$G$47+'[4]Section 12.10'!$G$47+'[5]Section 12.10'!$G$46+'[6]Section 12.10'!$G$47+'[7]Section 12.10'!$G$47+'[8]Section 12.10'!$G$47</f>
        <v>29.7</v>
      </c>
      <c r="G39" s="31">
        <f>'[1]Section 12.10'!$H$47+'[2]Section 12.10'!$H$47+'[3]Section 12.10'!$H$47+'[4]Section 12.10'!$H$47+'[5]Section 12.10'!$H$46+'[6]Section 12.10'!$H$47+'[7]Section 12.10'!$H$47+'[8]Section 12.10'!$H$47</f>
        <v>31</v>
      </c>
    </row>
    <row r="40" spans="1:7" s="3" customFormat="1" x14ac:dyDescent="0.25">
      <c r="A40" s="11"/>
      <c r="B40" s="22" t="s">
        <v>5</v>
      </c>
      <c r="C40" s="23">
        <f>C39*C41/1000</f>
        <v>28.661000000000001</v>
      </c>
      <c r="D40" s="24">
        <f>D39*D41/1000</f>
        <v>38.203000000000003</v>
      </c>
      <c r="E40" s="24">
        <f>E39*E41/1000</f>
        <v>63.660000000000011</v>
      </c>
      <c r="F40" s="24">
        <f>F39*F41/1000</f>
        <v>81.153999999999996</v>
      </c>
      <c r="G40" s="24">
        <f>G39*G41/1000</f>
        <v>87.15</v>
      </c>
    </row>
    <row r="41" spans="1:7" s="3" customFormat="1" x14ac:dyDescent="0.25">
      <c r="A41" s="15"/>
      <c r="B41" s="25" t="s">
        <v>6</v>
      </c>
      <c r="C41" s="23">
        <f>28661/C39</f>
        <v>1433.05</v>
      </c>
      <c r="D41" s="24">
        <f>38203/D39</f>
        <v>1522.0318725099601</v>
      </c>
      <c r="E41" s="24">
        <f>63660/E39</f>
        <v>2218.1184668989549</v>
      </c>
      <c r="F41" s="24">
        <f>81154/F39</f>
        <v>2732.4579124579127</v>
      </c>
      <c r="G41" s="24">
        <f>87150/G39</f>
        <v>2811.2903225806454</v>
      </c>
    </row>
    <row r="42" spans="1:7" s="3" customFormat="1" x14ac:dyDescent="0.25">
      <c r="A42" s="7" t="s">
        <v>19</v>
      </c>
      <c r="B42" s="19" t="s">
        <v>3</v>
      </c>
      <c r="C42" s="20">
        <f>'[1]Section 12.10'!$D$50+'[2]Section 12.10'!$D$50+'[3]Section 12.10'!$D$50+'[4]Section 12.10'!$D$50+'[5]Section 12.10'!$D$49+'[6]Section 12.10'!$D$50+'[7]Section 12.10'!$D$50+'[8]Section 12.10'!$D$50</f>
        <v>32</v>
      </c>
      <c r="D42" s="21">
        <f>'[1]Section 12.10'!$E$50+'[2]Section 12.10'!$E$50+'[3]Section 12.10'!$E$50+'[4]Section 12.10'!$E$50+'[5]Section 12.10'!$E$49+'[6]Section 12.10'!$E$50+'[7]Section 12.10'!$E$50+'[8]Section 12.10'!$E$50</f>
        <v>28</v>
      </c>
      <c r="E42" s="21">
        <f>'[1]Section 12.10'!$F$50+'[2]Section 12.10'!$F$50+'[3]Section 12.10'!$F$50+'[4]Section 12.10'!$F$50+'[5]Section 12.10'!$F$49+'[6]Section 12.10'!$F$50+'[7]Section 12.10'!$F$50+'[8]Section 12.10'!$F$50</f>
        <v>27</v>
      </c>
      <c r="F42" s="21">
        <f>'[1]Section 12.10'!$G$50+'[2]Section 12.10'!$G$50+'[3]Section 12.10'!$G$50+'[4]Section 12.10'!$G$50+'[5]Section 12.10'!$G$49+'[6]Section 12.10'!$G$50+'[7]Section 12.10'!$G$50+'[8]Section 12.10'!$G$50</f>
        <v>26</v>
      </c>
      <c r="G42" s="21">
        <f>'[1]Section 12.10'!$H$50+'[2]Section 12.10'!$H$50+'[3]Section 12.10'!$H$50+'[4]Section 12.10'!$H$50+'[5]Section 12.10'!$H$49+'[6]Section 12.10'!$H$50+'[7]Section 12.10'!$H$50+'[8]Section 12.10'!$H$50</f>
        <v>31</v>
      </c>
    </row>
    <row r="43" spans="1:7" s="3" customFormat="1" x14ac:dyDescent="0.25">
      <c r="A43" s="11"/>
      <c r="B43" s="22" t="s">
        <v>5</v>
      </c>
      <c r="C43" s="23">
        <f>C42*C44/1000</f>
        <v>7.2960000000000003</v>
      </c>
      <c r="D43" s="24">
        <f>D42*D44/1000</f>
        <v>6.8159999999999998</v>
      </c>
      <c r="E43" s="24">
        <f>E42*E44/1000</f>
        <v>6.1319999999999997</v>
      </c>
      <c r="F43" s="24">
        <f>F42*F44/1000</f>
        <v>6.6</v>
      </c>
      <c r="G43" s="24">
        <f>G42*G44/1000</f>
        <v>8.1999999999999993</v>
      </c>
    </row>
    <row r="44" spans="1:7" s="3" customFormat="1" x14ac:dyDescent="0.25">
      <c r="A44" s="15"/>
      <c r="B44" s="25" t="s">
        <v>6</v>
      </c>
      <c r="C44" s="26">
        <f>7296/C42</f>
        <v>228</v>
      </c>
      <c r="D44" s="27">
        <f>6816/D42</f>
        <v>243.42857142857142</v>
      </c>
      <c r="E44" s="27">
        <f>6132/E42</f>
        <v>227.11111111111111</v>
      </c>
      <c r="F44" s="27">
        <f>6600/F42</f>
        <v>253.84615384615384</v>
      </c>
      <c r="G44" s="27">
        <f>8200/G42</f>
        <v>264.51612903225805</v>
      </c>
    </row>
    <row r="45" spans="1:7" s="3" customFormat="1" x14ac:dyDescent="0.25">
      <c r="A45" s="7" t="s">
        <v>20</v>
      </c>
      <c r="B45" s="19" t="s">
        <v>3</v>
      </c>
      <c r="C45" s="9" t="s">
        <v>4</v>
      </c>
      <c r="D45" s="10" t="s">
        <v>4</v>
      </c>
      <c r="E45" s="10" t="s">
        <v>4</v>
      </c>
      <c r="F45" s="10" t="s">
        <v>4</v>
      </c>
      <c r="G45" s="10" t="s">
        <v>4</v>
      </c>
    </row>
    <row r="46" spans="1:7" s="3" customFormat="1" x14ac:dyDescent="0.25">
      <c r="A46" s="11"/>
      <c r="B46" s="22" t="s">
        <v>5</v>
      </c>
      <c r="C46" s="13" t="s">
        <v>4</v>
      </c>
      <c r="D46" s="14" t="s">
        <v>4</v>
      </c>
      <c r="E46" s="14" t="s">
        <v>4</v>
      </c>
      <c r="F46" s="14" t="s">
        <v>4</v>
      </c>
      <c r="G46" s="14" t="s">
        <v>4</v>
      </c>
    </row>
    <row r="47" spans="1:7" s="3" customFormat="1" x14ac:dyDescent="0.25">
      <c r="A47" s="15"/>
      <c r="B47" s="25" t="s">
        <v>6</v>
      </c>
      <c r="C47" s="17" t="s">
        <v>4</v>
      </c>
      <c r="D47" s="18" t="s">
        <v>4</v>
      </c>
      <c r="E47" s="18" t="s">
        <v>4</v>
      </c>
      <c r="F47" s="18" t="s">
        <v>4</v>
      </c>
      <c r="G47" s="18" t="s">
        <v>4</v>
      </c>
    </row>
    <row r="48" spans="1:7" s="3" customFormat="1" x14ac:dyDescent="0.25">
      <c r="A48" s="36" t="s">
        <v>21</v>
      </c>
      <c r="B48" s="2"/>
      <c r="C48" s="2"/>
      <c r="D48" s="2"/>
      <c r="E48" s="2"/>
      <c r="F48" s="2"/>
    </row>
  </sheetData>
  <mergeCells count="16">
    <mergeCell ref="A36:A38"/>
    <mergeCell ref="A39:A41"/>
    <mergeCell ref="A42:A44"/>
    <mergeCell ref="A45:A47"/>
    <mergeCell ref="A18:A20"/>
    <mergeCell ref="A21:A23"/>
    <mergeCell ref="A24:A26"/>
    <mergeCell ref="A27:A29"/>
    <mergeCell ref="A30:A32"/>
    <mergeCell ref="A33:A35"/>
    <mergeCell ref="A2:B2"/>
    <mergeCell ref="A3:A5"/>
    <mergeCell ref="A6:A8"/>
    <mergeCell ref="A9:A11"/>
    <mergeCell ref="A12:A14"/>
    <mergeCell ref="A15:A17"/>
  </mergeCells>
  <pageMargins left="0.7" right="0.18" top="0.75" bottom="0.75" header="0.3" footer="0.3"/>
  <pageSetup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Section 12.10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2015-04-01T05:59:43Z</dcterms:created>
  <dcterms:modified xsi:type="dcterms:W3CDTF">2015-04-01T05:59:44Z</dcterms:modified>
</cp:coreProperties>
</file>