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CF9C4B6C-E3DC-4798-8808-F7B582FAEE5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D21" i="1"/>
  <c r="B21" i="1"/>
</calcChain>
</file>

<file path=xl/sharedStrings.xml><?xml version="1.0" encoding="utf-8"?>
<sst xmlns="http://schemas.openxmlformats.org/spreadsheetml/2006/main" count="25" uniqueCount="25">
  <si>
    <t>Type of Consumer</t>
  </si>
  <si>
    <t>Energy Sales (MU)</t>
  </si>
  <si>
    <t>% of Total Sales</t>
  </si>
  <si>
    <t>Rural Residential</t>
  </si>
  <si>
    <t>Rural Cooperatives</t>
  </si>
  <si>
    <t>Rural Micro Trade</t>
  </si>
  <si>
    <t>Rural Community Lhakhangs</t>
  </si>
  <si>
    <t>Urban</t>
  </si>
  <si>
    <t>Religious Institutions</t>
  </si>
  <si>
    <t>Commercial</t>
  </si>
  <si>
    <t>Industrial</t>
  </si>
  <si>
    <t>Agriculture</t>
  </si>
  <si>
    <t>Institutions</t>
  </si>
  <si>
    <t>Street Lighting</t>
  </si>
  <si>
    <t>Power House Auxiliaries</t>
  </si>
  <si>
    <t>Temporary Connections</t>
  </si>
  <si>
    <t>Total LV Bulk Consumption</t>
  </si>
  <si>
    <t>Total MV Consumption</t>
  </si>
  <si>
    <t>Total HV Consumption</t>
  </si>
  <si>
    <t>Cottage and Small Industries</t>
  </si>
  <si>
    <t>Table 9.2: Consumption of Electricity by Type and Number of Consumer, 2020</t>
  </si>
  <si>
    <t>Source: Power System Information Report 2020, DHPS, MoEA.</t>
  </si>
  <si>
    <t>Gross Consumption (MU)</t>
  </si>
  <si>
    <t>Consumers</t>
  </si>
  <si>
    <t>High Land Consumers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</si>
</sst>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)"/>
    <numFmt numFmtId="165" formatCode="#,##0.000_);\(#,##0.0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/>
    <xf numFmtId="10" fontId="5" fillId="0" borderId="0" xfId="1" applyNumberFormat="1" applyFont="1" applyBorder="1"/>
    <xf numFmtId="3" fontId="5" fillId="0" borderId="0" xfId="0" applyNumberFormat="1" applyFont="1" applyBorder="1"/>
    <xf numFmtId="165" fontId="6" fillId="0" borderId="0" xfId="0" applyNumberFormat="1" applyFont="1" applyBorder="1"/>
    <xf numFmtId="3" fontId="6" fillId="0" borderId="0" xfId="0" applyNumberFormat="1" applyFont="1" applyBorder="1"/>
    <xf numFmtId="165" fontId="0" fillId="0" borderId="0" xfId="0" applyNumberFormat="1" applyBorder="1"/>
    <xf numFmtId="0" fontId="2" fillId="2" borderId="7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/>
    </xf>
    <xf numFmtId="165" fontId="4" fillId="0" borderId="5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left" vertical="center"/>
    </xf>
    <xf numFmtId="4" fontId="3" fillId="0" borderId="2" xfId="0" applyNumberFormat="1" applyFont="1" applyBorder="1" applyAlignment="1">
      <alignment horizontal="right" vertical="center"/>
    </xf>
    <xf numFmtId="2" fontId="3" fillId="0" borderId="3" xfId="1" applyNumberFormat="1" applyFont="1" applyBorder="1" applyAlignment="1" applyProtection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 applyProtection="1">
      <alignment horizontal="left" vertical="center"/>
    </xf>
    <xf numFmtId="4" fontId="3" fillId="0" borderId="3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 applyProtection="1">
      <alignment horizontal="left" vertical="center"/>
    </xf>
    <xf numFmtId="4" fontId="2" fillId="0" borderId="8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="118" workbookViewId="0">
      <selection activeCell="B2" sqref="B2"/>
    </sheetView>
  </sheetViews>
  <sheetFormatPr defaultColWidth="8.85546875" defaultRowHeight="15" x14ac:dyDescent="0.25"/>
  <cols>
    <col min="1" max="1" width="43" customWidth="1"/>
    <col min="2" max="2" width="12.85546875" customWidth="1"/>
    <col min="3" max="3" width="10.85546875" customWidth="1"/>
    <col min="4" max="4" width="13.140625" customWidth="1"/>
    <col min="5" max="5" width="18" customWidth="1"/>
    <col min="6" max="6" width="12.140625" bestFit="1" customWidth="1"/>
    <col min="7" max="7" width="10.140625" customWidth="1"/>
    <col min="8" max="8" width="9.42578125" bestFit="1" customWidth="1"/>
  </cols>
  <sheetData>
    <row r="1" spans="1:8" ht="15.75" x14ac:dyDescent="0.3">
      <c r="A1" s="16" t="s">
        <v>20</v>
      </c>
      <c r="B1" s="16"/>
      <c r="C1" s="16"/>
      <c r="D1" s="16"/>
      <c r="E1" s="16"/>
      <c r="F1" s="3"/>
      <c r="G1" s="3"/>
      <c r="H1" s="3"/>
    </row>
    <row r="2" spans="1:8" ht="30" x14ac:dyDescent="0.25">
      <c r="A2" s="1" t="s">
        <v>0</v>
      </c>
      <c r="B2" s="2" t="s">
        <v>1</v>
      </c>
      <c r="C2" s="13" t="s">
        <v>2</v>
      </c>
      <c r="D2" s="27" t="s">
        <v>23</v>
      </c>
      <c r="E2" s="4"/>
      <c r="F2" s="4"/>
      <c r="G2" s="4"/>
      <c r="H2" s="4"/>
    </row>
    <row r="3" spans="1:8" ht="15.75" x14ac:dyDescent="0.25">
      <c r="A3" s="17" t="s">
        <v>3</v>
      </c>
      <c r="B3" s="18">
        <v>140.44951165999998</v>
      </c>
      <c r="C3" s="19">
        <f>0.0716338123907636 *100</f>
        <v>7.1633812390763589</v>
      </c>
      <c r="D3" s="20">
        <v>117633</v>
      </c>
      <c r="E3" s="14"/>
      <c r="F3" s="7"/>
      <c r="G3" s="8"/>
      <c r="H3" s="9"/>
    </row>
    <row r="4" spans="1:8" ht="15.75" x14ac:dyDescent="0.25">
      <c r="A4" s="21" t="s">
        <v>4</v>
      </c>
      <c r="B4" s="22">
        <v>0.37850750999999994</v>
      </c>
      <c r="C4" s="19">
        <f>0.000193051123064582*100</f>
        <v>1.9305112306458202E-2</v>
      </c>
      <c r="D4" s="23">
        <v>533</v>
      </c>
      <c r="E4" s="6"/>
      <c r="F4" s="7"/>
      <c r="G4" s="8"/>
      <c r="H4" s="9"/>
    </row>
    <row r="5" spans="1:8" ht="15.75" x14ac:dyDescent="0.25">
      <c r="A5" s="21" t="s">
        <v>5</v>
      </c>
      <c r="B5" s="22">
        <v>2.5432337579999991</v>
      </c>
      <c r="C5" s="19">
        <f>0.00129713181436653*100</f>
        <v>0.129713181436653</v>
      </c>
      <c r="D5" s="23">
        <v>1443</v>
      </c>
      <c r="E5" s="6"/>
      <c r="F5" s="7"/>
      <c r="G5" s="8"/>
      <c r="H5" s="9"/>
    </row>
    <row r="6" spans="1:8" ht="15.75" x14ac:dyDescent="0.25">
      <c r="A6" s="21" t="s">
        <v>6</v>
      </c>
      <c r="B6" s="22">
        <v>2.4421089999999999</v>
      </c>
      <c r="C6" s="19">
        <f>0.00124555490351069*100</f>
        <v>0.124555490351069</v>
      </c>
      <c r="D6" s="23">
        <v>1506</v>
      </c>
      <c r="E6" s="6"/>
      <c r="F6" s="7"/>
      <c r="G6" s="8"/>
      <c r="H6" s="9"/>
    </row>
    <row r="7" spans="1:8" ht="15.75" x14ac:dyDescent="0.25">
      <c r="A7" s="21" t="s">
        <v>24</v>
      </c>
      <c r="B7" s="22">
        <v>1.2325569999999999</v>
      </c>
      <c r="C7" s="19">
        <f>0.000628644100327393*100</f>
        <v>6.2864410032739307E-2</v>
      </c>
      <c r="D7" s="23">
        <v>2191</v>
      </c>
      <c r="E7" s="6"/>
      <c r="F7" s="7"/>
      <c r="G7" s="8"/>
      <c r="H7" s="9"/>
    </row>
    <row r="8" spans="1:8" ht="15.75" x14ac:dyDescent="0.25">
      <c r="A8" s="21" t="s">
        <v>7</v>
      </c>
      <c r="B8" s="22">
        <v>155.93184350599998</v>
      </c>
      <c r="C8" s="19">
        <f>0.0795303044591213*100</f>
        <v>7.9530304459121304</v>
      </c>
      <c r="D8" s="23">
        <v>56349</v>
      </c>
      <c r="E8" s="6"/>
      <c r="F8" s="7"/>
      <c r="G8" s="8"/>
      <c r="H8" s="9"/>
    </row>
    <row r="9" spans="1:8" ht="15.75" x14ac:dyDescent="0.25">
      <c r="A9" s="21" t="s">
        <v>8</v>
      </c>
      <c r="B9" s="22">
        <v>5.0190539999999997</v>
      </c>
      <c r="C9" s="19">
        <f>0.00255988054615292*100</f>
        <v>0.255988054615292</v>
      </c>
      <c r="D9" s="23">
        <v>643</v>
      </c>
      <c r="E9" s="6"/>
      <c r="F9" s="7"/>
      <c r="G9" s="8"/>
      <c r="H9" s="9"/>
    </row>
    <row r="10" spans="1:8" ht="15.75" x14ac:dyDescent="0.25">
      <c r="A10" s="21" t="s">
        <v>19</v>
      </c>
      <c r="B10" s="22">
        <v>6.5732502099999994</v>
      </c>
      <c r="C10" s="19">
        <f>0.00335257108960664*100</f>
        <v>0.33525710896066402</v>
      </c>
      <c r="D10" s="23">
        <v>1657</v>
      </c>
      <c r="E10" s="6"/>
      <c r="F10" s="7"/>
      <c r="G10" s="8"/>
      <c r="H10" s="9"/>
    </row>
    <row r="11" spans="1:8" ht="15.75" x14ac:dyDescent="0.25">
      <c r="A11" s="21" t="s">
        <v>9</v>
      </c>
      <c r="B11" s="22">
        <v>58.953956063000007</v>
      </c>
      <c r="C11" s="19">
        <f>0.0300684322672017*100</f>
        <v>3.0068432267201701</v>
      </c>
      <c r="D11" s="23">
        <v>14724</v>
      </c>
      <c r="E11" s="6"/>
      <c r="F11" s="7"/>
      <c r="G11" s="8"/>
      <c r="H11" s="9"/>
    </row>
    <row r="12" spans="1:8" ht="15.75" x14ac:dyDescent="0.25">
      <c r="A12" s="21" t="s">
        <v>10</v>
      </c>
      <c r="B12" s="22">
        <v>8.0904576400000021</v>
      </c>
      <c r="C12" s="19">
        <f>0.00412639615395855*100</f>
        <v>0.41263961539585498</v>
      </c>
      <c r="D12" s="23">
        <v>289</v>
      </c>
      <c r="E12" s="6"/>
      <c r="F12" s="7"/>
      <c r="G12" s="8"/>
      <c r="H12" s="9"/>
    </row>
    <row r="13" spans="1:8" ht="15.75" x14ac:dyDescent="0.25">
      <c r="A13" s="21" t="s">
        <v>11</v>
      </c>
      <c r="B13" s="22">
        <v>2.2558136590000006</v>
      </c>
      <c r="C13" s="19">
        <f>0.00115053822920019*100</f>
        <v>0.11505382292001901</v>
      </c>
      <c r="D13" s="23">
        <v>2453</v>
      </c>
      <c r="E13" s="6"/>
      <c r="F13" s="7"/>
      <c r="G13" s="8"/>
      <c r="H13" s="9"/>
    </row>
    <row r="14" spans="1:8" ht="15.75" x14ac:dyDescent="0.25">
      <c r="A14" s="21" t="s">
        <v>12</v>
      </c>
      <c r="B14" s="22">
        <v>66.272415898999995</v>
      </c>
      <c r="C14" s="19">
        <f>0.0338010844685882*100</f>
        <v>3.3801084468588196</v>
      </c>
      <c r="D14" s="23">
        <v>8546</v>
      </c>
      <c r="E14" s="6"/>
      <c r="F14" s="7"/>
      <c r="G14" s="8"/>
      <c r="H14" s="9"/>
    </row>
    <row r="15" spans="1:8" ht="15.75" x14ac:dyDescent="0.25">
      <c r="A15" s="21" t="s">
        <v>13</v>
      </c>
      <c r="B15" s="22">
        <v>5.0079635500000004</v>
      </c>
      <c r="C15" s="19">
        <f>0.00255422405646321*100</f>
        <v>0.25542240564632102</v>
      </c>
      <c r="D15" s="23">
        <v>696</v>
      </c>
      <c r="E15" s="6"/>
      <c r="F15" s="7"/>
      <c r="G15" s="8"/>
      <c r="H15" s="9"/>
    </row>
    <row r="16" spans="1:8" ht="15.75" x14ac:dyDescent="0.25">
      <c r="A16" s="21" t="s">
        <v>14</v>
      </c>
      <c r="B16" s="22">
        <v>1.372522</v>
      </c>
      <c r="C16" s="19">
        <f>0.000700030796035846*100</f>
        <v>7.0003079603584595E-2</v>
      </c>
      <c r="D16" s="23">
        <v>48</v>
      </c>
      <c r="E16" s="6"/>
      <c r="F16" s="7"/>
      <c r="G16" s="8"/>
      <c r="H16" s="9"/>
    </row>
    <row r="17" spans="1:8" ht="15.75" x14ac:dyDescent="0.25">
      <c r="A17" s="21" t="s">
        <v>15</v>
      </c>
      <c r="B17" s="22">
        <v>21.875787773000013</v>
      </c>
      <c r="C17" s="19">
        <f>0.0111573622343718*100</f>
        <v>1.1157362234371799</v>
      </c>
      <c r="D17" s="23">
        <v>4026</v>
      </c>
      <c r="E17" s="6"/>
      <c r="F17" s="7"/>
      <c r="G17" s="8"/>
      <c r="H17" s="9"/>
    </row>
    <row r="18" spans="1:8" ht="15.75" x14ac:dyDescent="0.25">
      <c r="A18" s="21" t="s">
        <v>16</v>
      </c>
      <c r="B18" s="22">
        <v>71.321208399999989</v>
      </c>
      <c r="C18" s="19">
        <f>0.0363761326160823*100</f>
        <v>3.6376132616082302</v>
      </c>
      <c r="D18" s="23">
        <v>812</v>
      </c>
      <c r="E18" s="6"/>
      <c r="F18" s="7"/>
      <c r="G18" s="8"/>
      <c r="H18" s="9"/>
    </row>
    <row r="19" spans="1:8" ht="15.75" x14ac:dyDescent="0.25">
      <c r="A19" s="21" t="s">
        <v>17</v>
      </c>
      <c r="B19" s="22">
        <v>81.493276745000003</v>
      </c>
      <c r="C19" s="19">
        <f>0.0415642178350306*100</f>
        <v>4.1564217835030597</v>
      </c>
      <c r="D19" s="23">
        <v>72</v>
      </c>
      <c r="E19" s="6"/>
      <c r="F19" s="7"/>
      <c r="G19" s="8"/>
      <c r="H19" s="9"/>
    </row>
    <row r="20" spans="1:8" ht="15.75" x14ac:dyDescent="0.25">
      <c r="A20" s="21" t="s">
        <v>18</v>
      </c>
      <c r="B20" s="22">
        <v>1329.4459879999999</v>
      </c>
      <c r="C20" s="19">
        <f>0.678060630916154*100</f>
        <v>67.8060630916154</v>
      </c>
      <c r="D20" s="23">
        <v>16</v>
      </c>
      <c r="E20" s="6"/>
      <c r="F20" s="7"/>
      <c r="G20" s="8"/>
      <c r="H20" s="9"/>
    </row>
    <row r="21" spans="1:8" ht="15.75" x14ac:dyDescent="0.25">
      <c r="A21" s="24" t="s">
        <v>22</v>
      </c>
      <c r="B21" s="25">
        <f>SUM(B3:B20)</f>
        <v>1960.659456373</v>
      </c>
      <c r="C21" s="25">
        <f>SUM(C3:C20)</f>
        <v>100</v>
      </c>
      <c r="D21" s="26">
        <f>SUM(D3:D20)</f>
        <v>213637</v>
      </c>
      <c r="E21" s="6"/>
      <c r="F21" s="7"/>
      <c r="G21" s="8"/>
      <c r="H21" s="9"/>
    </row>
    <row r="22" spans="1:8" ht="18" customHeight="1" x14ac:dyDescent="0.25">
      <c r="A22" s="15" t="s">
        <v>21</v>
      </c>
      <c r="B22" s="15"/>
      <c r="D22" s="5"/>
      <c r="E22" s="6"/>
      <c r="F22" s="7"/>
      <c r="G22" s="8"/>
      <c r="H22" s="9"/>
    </row>
    <row r="23" spans="1:8" ht="15.75" x14ac:dyDescent="0.25">
      <c r="E23" s="6"/>
      <c r="F23" s="10"/>
      <c r="G23" s="8"/>
      <c r="H23" s="11"/>
    </row>
    <row r="24" spans="1:8" x14ac:dyDescent="0.25">
      <c r="E24" s="3"/>
      <c r="F24" s="12"/>
      <c r="G24" s="3"/>
      <c r="H24" s="3"/>
    </row>
  </sheetData>
  <mergeCells count="2">
    <mergeCell ref="A22:B22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2020-06-15T05:31:59Z</cp:lastPrinted>
  <dcterms:created xsi:type="dcterms:W3CDTF">2020-06-03T14:22:48Z</dcterms:created>
  <dcterms:modified xsi:type="dcterms:W3CDTF">2021-09-20T03:26:18Z</dcterms:modified>
</cp:coreProperties>
</file>