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defaultThemeVersion="124226"/>
  <bookViews>
    <workbookView xWindow="240" yWindow="525" windowWidth="12120" windowHeight="7590" tabRatio="839"/>
  </bookViews>
  <sheets>
    <sheet name="cover" sheetId="4" r:id="rId1"/>
    <sheet name="General Information " sheetId="5" r:id="rId2"/>
    <sheet name="Health" sheetId="6" r:id="rId3"/>
    <sheet name="Education" sheetId="12" r:id="rId4"/>
    <sheet name="Livestock" sheetId="8" r:id="rId5"/>
    <sheet name="Forestry" sheetId="9" r:id="rId6"/>
    <sheet name="Agriculture" sheetId="10" r:id="rId7"/>
    <sheet name="Sheeat1" sheetId="11" state="hidden" r:id="rId8"/>
  </sheets>
  <externalReferences>
    <externalReference r:id="rId9"/>
    <externalReference r:id="rId10"/>
  </externalReferences>
  <definedNames>
    <definedName name="aa">[1]Sheeat1!$D$2:$D$3</definedName>
    <definedName name="ff">[1]Sheeat1!$D$2:$D$3</definedName>
    <definedName name="p">Sheeat1!$B$2:$B$3</definedName>
    <definedName name="pg" localSheetId="3">[2]Sheeat1!$B$2:$B$3</definedName>
    <definedName name="pg" localSheetId="7">Sheeat1!$B$2:$B$3</definedName>
    <definedName name="pg">#REF!</definedName>
    <definedName name="sc">Sheeat1!$C$2:$C$7</definedName>
    <definedName name="ss">[1]Sheeat1!$D$2:$D$3</definedName>
    <definedName name="st" localSheetId="3">[2]Sheeat1!$C$2:$C$7</definedName>
    <definedName name="st" localSheetId="7">Sheeat1!$C$2:$C$7</definedName>
    <definedName name="st">#REF!</definedName>
    <definedName name="y">Sheeat1!$D$2:$D$3</definedName>
    <definedName name="yn" localSheetId="3">[2]Sheeat1!$D$2:$D$3</definedName>
    <definedName name="yn" localSheetId="7">Sheeat1!$D$2:$D$3</definedName>
    <definedName name="yn">#REF!</definedName>
  </definedNames>
  <calcPr calcId="125725"/>
</workbook>
</file>

<file path=xl/calcChain.xml><?xml version="1.0" encoding="utf-8"?>
<calcChain xmlns="http://schemas.openxmlformats.org/spreadsheetml/2006/main">
  <c r="E41" i="8"/>
  <c r="E40"/>
  <c r="E39"/>
  <c r="E38"/>
  <c r="E37"/>
  <c r="E36"/>
  <c r="E35"/>
  <c r="E34"/>
  <c r="E33"/>
  <c r="E32"/>
  <c r="E31"/>
  <c r="E116" i="10"/>
  <c r="I116" s="1"/>
  <c r="I115"/>
  <c r="E115"/>
  <c r="I114"/>
  <c r="E114"/>
  <c r="I113"/>
  <c r="E113"/>
  <c r="I112"/>
  <c r="E112"/>
  <c r="I111"/>
  <c r="E111"/>
  <c r="I110"/>
  <c r="E110"/>
  <c r="I109"/>
  <c r="E109"/>
  <c r="I108"/>
  <c r="E108"/>
  <c r="I107"/>
  <c r="E107"/>
  <c r="I106"/>
  <c r="E106"/>
  <c r="I105"/>
  <c r="E105"/>
  <c r="I104"/>
  <c r="E104"/>
  <c r="I103"/>
  <c r="E103"/>
  <c r="I102"/>
  <c r="E102"/>
  <c r="I99"/>
  <c r="I98"/>
  <c r="E98"/>
  <c r="J96"/>
  <c r="I94"/>
  <c r="D94"/>
  <c r="I93"/>
  <c r="D93"/>
  <c r="I91"/>
  <c r="I90"/>
  <c r="I89"/>
  <c r="I88"/>
  <c r="I87"/>
  <c r="D87"/>
  <c r="I86"/>
  <c r="D86"/>
  <c r="I85"/>
  <c r="D85"/>
  <c r="I84"/>
  <c r="D84"/>
  <c r="I83"/>
  <c r="D83"/>
  <c r="I82"/>
  <c r="D82"/>
  <c r="I81"/>
  <c r="D81"/>
  <c r="I80"/>
  <c r="D80"/>
  <c r="I79"/>
  <c r="D79"/>
  <c r="I78"/>
  <c r="D78"/>
  <c r="I77"/>
  <c r="D77"/>
  <c r="I76"/>
  <c r="D76"/>
  <c r="I75"/>
  <c r="D75"/>
  <c r="I74"/>
  <c r="D74"/>
  <c r="I73"/>
  <c r="I72"/>
  <c r="I70"/>
  <c r="D70"/>
  <c r="I66"/>
  <c r="D66"/>
  <c r="I64"/>
  <c r="D64"/>
  <c r="I63"/>
  <c r="E63"/>
  <c r="I61"/>
  <c r="D61"/>
  <c r="I60"/>
  <c r="D60"/>
  <c r="I59"/>
  <c r="D59"/>
  <c r="I56"/>
  <c r="E56"/>
  <c r="I53"/>
  <c r="D53"/>
  <c r="I51"/>
  <c r="E51"/>
  <c r="I50"/>
  <c r="E50"/>
  <c r="I49"/>
  <c r="E49"/>
  <c r="I46"/>
  <c r="I45"/>
</calcChain>
</file>

<file path=xl/sharedStrings.xml><?xml version="1.0" encoding="utf-8"?>
<sst xmlns="http://schemas.openxmlformats.org/spreadsheetml/2006/main" count="1247" uniqueCount="532">
  <si>
    <t xml:space="preserve">Annually </t>
  </si>
  <si>
    <t xml:space="preserve">Dzongkhag : </t>
  </si>
  <si>
    <t>Gewog Name :</t>
  </si>
  <si>
    <t>Gewog Staff</t>
  </si>
  <si>
    <t xml:space="preserve">Position </t>
  </si>
  <si>
    <t xml:space="preserve">Name </t>
  </si>
  <si>
    <t xml:space="preserve">Contact Number </t>
  </si>
  <si>
    <t xml:space="preserve">Gup </t>
  </si>
  <si>
    <t xml:space="preserve">Gewog Adminstrative Officer </t>
  </si>
  <si>
    <t xml:space="preserve">Mangmi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</si>
  <si>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</si>
  <si>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</si>
  <si>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</si>
  <si>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</si>
  <si>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</si>
  <si>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Frequency </t>
  </si>
  <si>
    <t xml:space="preserve">Source </t>
  </si>
  <si>
    <t xml:space="preserve">Remarks </t>
  </si>
  <si>
    <t>General</t>
  </si>
  <si>
    <t xml:space="preserve">Gewog Office </t>
  </si>
  <si>
    <t xml:space="preserve">Follow manual </t>
  </si>
  <si>
    <t>Population ( civil registration/De-jure)</t>
  </si>
  <si>
    <t xml:space="preserve">Residents </t>
  </si>
  <si>
    <t>Number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</si>
  <si>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</si>
  <si>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</si>
  <si>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</si>
  <si>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</si>
  <si>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>Collection sheds</t>
  </si>
  <si>
    <t>Households without electricity</t>
  </si>
  <si>
    <t>Timber Permit Issued</t>
  </si>
  <si>
    <t>Local Business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</si>
  <si>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</si>
  <si>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</si>
  <si>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</si>
  <si>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</si>
  <si>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</si>
  <si>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</si>
  <si>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</si>
  <si>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</si>
  <si>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</si>
  <si>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</si>
  <si>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 xml:space="preserve">Natural Disasters </t>
  </si>
  <si>
    <t xml:space="preserve">Households Affected by Landslides </t>
  </si>
  <si>
    <t>Households Affected by Earthquakes</t>
  </si>
  <si>
    <t>Gewog RNR Sector</t>
  </si>
  <si>
    <t xml:space="preserve">Value </t>
  </si>
  <si>
    <t xml:space="preserve">Health Personnel </t>
  </si>
  <si>
    <t>Doctors (MBBS/Specialist)</t>
  </si>
  <si>
    <t xml:space="preserve">Gewog Health Sector (BHU) </t>
  </si>
  <si>
    <t>Drungtsho (Indigenous Physicians)</t>
  </si>
  <si>
    <t>BHU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</si>
  <si>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</si>
  <si>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</si>
  <si>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</si>
  <si>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</si>
  <si>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</si>
  <si>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</si>
  <si>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</si>
  <si>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</si>
  <si>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</si>
  <si>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</si>
  <si>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</si>
  <si>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</si>
  <si>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</si>
  <si>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</si>
  <si>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</si>
  <si>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</si>
  <si>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</si>
  <si>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</si>
  <si>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</si>
  <si>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 xml:space="preserve">Male </t>
  </si>
  <si>
    <t xml:space="preserve">Female </t>
  </si>
  <si>
    <t>&lt;1</t>
  </si>
  <si>
    <t>1-4</t>
  </si>
  <si>
    <t>5-9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</si>
  <si>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</si>
  <si>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</si>
  <si>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</si>
  <si>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</si>
  <si>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</si>
  <si>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</si>
  <si>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</si>
  <si>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</si>
  <si>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</si>
  <si>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</si>
  <si>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</si>
  <si>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65+</t>
  </si>
  <si>
    <t xml:space="preserve">Total </t>
  </si>
  <si>
    <t>Total population within 3 hrs reach to health facility</t>
  </si>
  <si>
    <t xml:space="preserve">Health Sector ( BHU) </t>
  </si>
  <si>
    <t>Health Sector ( BHU)</t>
  </si>
  <si>
    <t xml:space="preserve">Water and Sanitation </t>
  </si>
  <si>
    <t xml:space="preserve">Household without PIT/VIDP/ FLUSH Latrine </t>
  </si>
  <si>
    <t>Health Sector ( BHU, Annual health Survey)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</si>
  <si>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</si>
  <si>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</si>
  <si>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</si>
  <si>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</si>
  <si>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Households with exposure to indoor smoke</t>
  </si>
  <si>
    <t>Households with garbage disposal pits in use</t>
  </si>
  <si>
    <t xml:space="preserve">Top 10 Health Problems </t>
  </si>
  <si>
    <t>Disability</t>
  </si>
  <si>
    <t>Visual</t>
  </si>
  <si>
    <t>Speech</t>
  </si>
  <si>
    <t>Hearing</t>
  </si>
  <si>
    <t>Physical</t>
  </si>
  <si>
    <t>Multiple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</si>
  <si>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</si>
  <si>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</si>
  <si>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</si>
  <si>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</si>
  <si>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</si>
  <si>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</si>
  <si>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</si>
  <si>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>Day scholar</t>
  </si>
  <si>
    <t xml:space="preserve">Non-Teaching </t>
  </si>
  <si>
    <t xml:space="preserve">Boys </t>
  </si>
  <si>
    <t xml:space="preserve">Girls </t>
  </si>
  <si>
    <t>Girls</t>
  </si>
  <si>
    <t xml:space="preserve">Gewog Education sector ( Schools) </t>
  </si>
  <si>
    <t>Teachers</t>
  </si>
  <si>
    <t xml:space="preserve">Qualification </t>
  </si>
  <si>
    <t>PhD</t>
  </si>
  <si>
    <t>Masters</t>
  </si>
  <si>
    <t>Higher Secondary/Matriculation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</si>
  <si>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</si>
  <si>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</si>
  <si>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</si>
  <si>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</si>
  <si>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</si>
  <si>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</si>
  <si>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</si>
  <si>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</si>
  <si>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</si>
  <si>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</si>
  <si>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</si>
  <si>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</si>
  <si>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</si>
  <si>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</si>
  <si>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</si>
  <si>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</si>
  <si>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</si>
  <si>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</si>
  <si>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</si>
  <si>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</si>
  <si>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</si>
  <si>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</si>
  <si>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 xml:space="preserve">Science </t>
  </si>
  <si>
    <t>Dzongkha</t>
  </si>
  <si>
    <t>PP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</si>
  <si>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</si>
  <si>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</si>
  <si>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</si>
  <si>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</si>
  <si>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</si>
  <si>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</si>
  <si>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</si>
  <si>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</si>
  <si>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</si>
  <si>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</si>
  <si>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 xml:space="preserve">Livestock Population </t>
  </si>
  <si>
    <t>Local cattle</t>
  </si>
  <si>
    <t xml:space="preserve">Gewog Livestock Sector </t>
  </si>
  <si>
    <t>Improved Cattle</t>
  </si>
  <si>
    <t>Pure Jersey</t>
  </si>
  <si>
    <t>Jersey Cross</t>
  </si>
  <si>
    <t>Brown Swiss Pure</t>
  </si>
  <si>
    <t>Brown Swiss Cross</t>
  </si>
  <si>
    <t xml:space="preserve">Mithun cross </t>
  </si>
  <si>
    <t>Yak</t>
  </si>
  <si>
    <t>Local Horses</t>
  </si>
  <si>
    <t>Improved Horses</t>
  </si>
  <si>
    <t>Mules</t>
  </si>
  <si>
    <t>Donkeys</t>
  </si>
  <si>
    <t>Sheep</t>
  </si>
  <si>
    <t>Local Poultry</t>
  </si>
  <si>
    <t>Improved Poultry</t>
  </si>
  <si>
    <t>Goat</t>
  </si>
  <si>
    <t xml:space="preserve">Consumed </t>
  </si>
  <si>
    <t xml:space="preserve">Sold </t>
  </si>
  <si>
    <t>Kg</t>
  </si>
  <si>
    <t>Acre</t>
  </si>
  <si>
    <t xml:space="preserve">Gewog Forestry Sector </t>
  </si>
  <si>
    <t xml:space="preserve">Nursery </t>
  </si>
  <si>
    <t>Incidence of forest fire</t>
  </si>
  <si>
    <t>Area damaged by forest fire</t>
  </si>
  <si>
    <t>Afforestation and plantation</t>
  </si>
  <si>
    <t>Land Management</t>
  </si>
  <si>
    <t>Water source protection</t>
  </si>
  <si>
    <t>Farmers trained on Forest fire management</t>
  </si>
  <si>
    <t>Farmers trained  on record and Book Keeping</t>
  </si>
  <si>
    <t>Income earned from Non-Wood Forest Products</t>
  </si>
  <si>
    <t xml:space="preserve">Nu. </t>
  </si>
  <si>
    <t>Infrastructure</t>
  </si>
  <si>
    <t>Km.</t>
  </si>
  <si>
    <t xml:space="preserve">Gewog Agriculture Sector </t>
  </si>
  <si>
    <t>Electric fencing</t>
  </si>
  <si>
    <t>Length of Irrigation channel</t>
  </si>
  <si>
    <t xml:space="preserve">Km. </t>
  </si>
  <si>
    <t>Irrigation channels</t>
  </si>
  <si>
    <t>Sustainable Land Management Project</t>
  </si>
  <si>
    <t xml:space="preserve">Acre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</si>
  <si>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</si>
  <si>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</si>
  <si>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</si>
  <si>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</si>
  <si>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</si>
  <si>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</si>
  <si>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</si>
  <si>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</si>
  <si>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</si>
  <si>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</si>
  <si>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</si>
  <si>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</si>
  <si>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>Flour mill</t>
  </si>
  <si>
    <t>Oil expeller</t>
  </si>
  <si>
    <t>Rice huller</t>
  </si>
  <si>
    <t>Electric dyer</t>
  </si>
  <si>
    <t xml:space="preserve">Total Area Cultivated Acre  </t>
  </si>
  <si>
    <t xml:space="preserve">Total Production 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</si>
  <si>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</si>
  <si>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</si>
  <si>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</si>
  <si>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</si>
  <si>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</si>
  <si>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</si>
  <si>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</si>
  <si>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</si>
  <si>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</si>
  <si>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</si>
  <si>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</si>
  <si>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</si>
  <si>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</si>
  <si>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</si>
  <si>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</si>
  <si>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</si>
  <si>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>kg/Ltr.</t>
  </si>
  <si>
    <t xml:space="preserve">Households Affected by Windstorms </t>
  </si>
  <si>
    <t xml:space="preserve">Gewog Health Sector (Annual Health Survey) 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</si>
  <si>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</si>
  <si>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</si>
  <si>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</si>
  <si>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</si>
  <si>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</si>
  <si>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</si>
  <si>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</si>
  <si>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</si>
  <si>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</si>
  <si>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</si>
  <si>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</si>
  <si>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</si>
  <si>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</si>
  <si>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</si>
  <si>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</si>
  <si>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</si>
  <si>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</si>
  <si>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</si>
  <si>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</si>
  <si>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</si>
  <si>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</si>
  <si>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</si>
  <si>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</si>
  <si>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</si>
  <si>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Household connected with Biogas plant</t>
  </si>
  <si>
    <t>Improved diary shed</t>
  </si>
  <si>
    <t>Poultry shed</t>
  </si>
  <si>
    <t>Piggery shed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</si>
  <si>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</si>
  <si>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</si>
  <si>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</si>
  <si>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</si>
  <si>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</si>
  <si>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</si>
  <si>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</si>
  <si>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</si>
  <si>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Pomegranate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</si>
  <si>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</si>
  <si>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</si>
  <si>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</si>
  <si>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</si>
  <si>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</si>
  <si>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</si>
  <si>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</si>
  <si>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</si>
  <si>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</si>
  <si>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Mug Bean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</si>
  <si>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</si>
  <si>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</si>
  <si>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</si>
  <si>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</si>
  <si>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kg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</si>
  <si>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</si>
  <si>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</si>
  <si>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</si>
  <si>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</si>
  <si>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</si>
  <si>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</si>
  <si>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</si>
  <si>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</si>
  <si>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</si>
  <si>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Broccolo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</si>
  <si>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</si>
  <si>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</si>
  <si>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</si>
  <si>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</si>
  <si>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</si>
  <si>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</si>
  <si>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</si>
  <si>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</si>
  <si>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</si>
  <si>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</si>
  <si>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</si>
  <si>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</si>
  <si>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</si>
  <si>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</si>
  <si>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</si>
  <si>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</si>
  <si>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</si>
  <si>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</si>
  <si>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</si>
  <si>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</si>
  <si>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</si>
  <si>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</si>
  <si>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</si>
  <si>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</si>
  <si>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</si>
  <si>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</si>
  <si>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</si>
  <si>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Number/kg</t>
  </si>
  <si>
    <t>Total Trees (Number)</t>
  </si>
  <si>
    <t>Livestock Production</t>
  </si>
  <si>
    <t xml:space="preserve">Products </t>
  </si>
  <si>
    <t xml:space="preserve">Total Milk Production </t>
  </si>
  <si>
    <t xml:space="preserve">Milk used for Processing </t>
  </si>
  <si>
    <t>Fresh milk</t>
  </si>
  <si>
    <t xml:space="preserve">Liters </t>
  </si>
  <si>
    <t>Butter</t>
  </si>
  <si>
    <t>Cheese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</si>
  <si>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</si>
  <si>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</si>
  <si>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</si>
  <si>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</si>
  <si>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</si>
  <si>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</si>
  <si>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</si>
  <si>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</si>
  <si>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Crop cultivation and production </t>
  </si>
  <si>
    <t xml:space="preserve">Plant protection chemicals distributed to farmers </t>
  </si>
  <si>
    <t>Tuberculosis  cases</t>
  </si>
  <si>
    <t xml:space="preserve">GT Memebers </t>
  </si>
  <si>
    <t xml:space="preserve">Civil Servants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</si>
  <si>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</si>
  <si>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</si>
  <si>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</si>
  <si>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</si>
  <si>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</si>
  <si>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 xml:space="preserve">Name of Gewog Sector Head </t>
  </si>
  <si>
    <t>Gyedrung</t>
  </si>
  <si>
    <t>Households ( civil registration/De-jure)</t>
  </si>
  <si>
    <t>Households  (Usual residence/De-facto)</t>
  </si>
  <si>
    <t xml:space="preserve">Workers </t>
  </si>
  <si>
    <t xml:space="preserve">Resident Houshold </t>
  </si>
  <si>
    <t xml:space="preserve">Non-resident Houshold </t>
  </si>
  <si>
    <t xml:space="preserve">Usual Household resident with civil registration </t>
  </si>
  <si>
    <t>Usual Household resident without civil registration</t>
  </si>
  <si>
    <t>Worker Household</t>
  </si>
  <si>
    <t xml:space="preserve">Households with electricity </t>
  </si>
  <si>
    <t xml:space="preserve">Off Grid </t>
  </si>
  <si>
    <t xml:space="preserve">On Grid </t>
  </si>
  <si>
    <t>Service Delivered by the Community Centre</t>
  </si>
  <si>
    <t xml:space="preserve">RNR Market Infrastructure </t>
  </si>
  <si>
    <t xml:space="preserve">Market Shed </t>
  </si>
  <si>
    <t xml:space="preserve">Sale Counter </t>
  </si>
  <si>
    <t>Other Specify ( ………………………………………….)</t>
  </si>
  <si>
    <t xml:space="preserve">Households with only cable TV </t>
  </si>
  <si>
    <t xml:space="preserve">Households with only BSS TV </t>
  </si>
  <si>
    <t xml:space="preserve">Households with both BBS and cable TV </t>
  </si>
  <si>
    <t xml:space="preserve">Households with Bank accounts 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</si>
  <si>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</si>
  <si>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</si>
  <si>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</si>
  <si>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without adequate Water Supply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</si>
  <si>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</si>
  <si>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</si>
  <si>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</si>
  <si>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</si>
  <si>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</si>
  <si>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Contract </t>
  </si>
  <si>
    <t xml:space="preserve">Year </t>
  </si>
  <si>
    <t>Year</t>
  </si>
  <si>
    <t>School Agricultural Program</t>
  </si>
  <si>
    <t>Number of Scout members (Students)</t>
  </si>
  <si>
    <t>Community Forest Groups</t>
  </si>
  <si>
    <t xml:space="preserve">Pvt. Forest </t>
  </si>
  <si>
    <t>Non-wood Forest Products Management Groups</t>
  </si>
  <si>
    <t>Non-wood Forest Products Managemtn Area</t>
  </si>
  <si>
    <t xml:space="preserve">Number of trees planted </t>
  </si>
  <si>
    <t xml:space="preserve">Number of trees surviving from last year </t>
  </si>
  <si>
    <t xml:space="preserve">Community Forest Management Group members (Households) </t>
  </si>
  <si>
    <t>Community Forest (Area)</t>
  </si>
  <si>
    <t xml:space="preserve">Pvt. Forest  (Area ) </t>
  </si>
  <si>
    <t xml:space="preserve">Length of Farm Road </t>
  </si>
  <si>
    <t>Number of Farm Roads</t>
  </si>
  <si>
    <t xml:space="preserve">Poly Tunnel </t>
  </si>
  <si>
    <t xml:space="preserve">Green House / Ploy House </t>
  </si>
  <si>
    <t>B-Coop.</t>
  </si>
  <si>
    <t xml:space="preserve">Government Subsidy </t>
  </si>
  <si>
    <t xml:space="preserve">Farm Machineries and tools  </t>
  </si>
  <si>
    <t>Sweet Potato</t>
  </si>
  <si>
    <t xml:space="preserve">Potatto </t>
  </si>
  <si>
    <t xml:space="preserve">Kg </t>
  </si>
  <si>
    <t xml:space="preserve">Bio-agent </t>
  </si>
  <si>
    <t>Others</t>
  </si>
  <si>
    <t>Water source protection (Area)</t>
  </si>
  <si>
    <t xml:space="preserve">Input Supplied </t>
  </si>
  <si>
    <t xml:space="preserve">Dairy Supplied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</si>
  <si>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</si>
  <si>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</si>
  <si>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</si>
  <si>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</si>
  <si>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</si>
  <si>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 xml:space="preserve">Compilation Year : </t>
  </si>
  <si>
    <t xml:space="preserve">Construction Approved by </t>
  </si>
  <si>
    <t>Full Boarding</t>
  </si>
  <si>
    <t xml:space="preserve">Students </t>
  </si>
  <si>
    <t xml:space="preserve">Diploma </t>
  </si>
  <si>
    <t>Hostels</t>
  </si>
  <si>
    <t>Total Production</t>
  </si>
  <si>
    <t>Cosumed</t>
  </si>
  <si>
    <t>Sold</t>
  </si>
  <si>
    <t xml:space="preserve">Income earned from community forest group </t>
  </si>
  <si>
    <t>Nu</t>
  </si>
  <si>
    <t>*</t>
  </si>
  <si>
    <t xml:space="preserve">* inclusion of additional column for farm get price of livestock production </t>
  </si>
  <si>
    <t xml:space="preserve">* cattle population to be segregated ( Heifer, Holstein, Friesian ) </t>
  </si>
  <si>
    <t xml:space="preserve">*suggested to have an additional column where we can specify other infrastructures such as solar water heating system </t>
  </si>
  <si>
    <t xml:space="preserve">* No. of poultry to segregate into boiler and lair </t>
  </si>
  <si>
    <t xml:space="preserve">* suggested to delete (Punakha ) </t>
  </si>
  <si>
    <t xml:space="preserve">Day Feeding  </t>
  </si>
  <si>
    <t xml:space="preserve">Dropouts from Previous year </t>
  </si>
  <si>
    <t xml:space="preserve">* add call XI and XII </t>
  </si>
  <si>
    <t xml:space="preserve">Seeds and seedlings </t>
  </si>
  <si>
    <t xml:space="preserve">* additional ( Punakha ) </t>
  </si>
  <si>
    <t xml:space="preserve">Pasture Land </t>
  </si>
  <si>
    <t xml:space="preserve">* Additional ( Punakha ) </t>
  </si>
  <si>
    <t>**</t>
  </si>
  <si>
    <t xml:space="preserve">Lhakhangs  Affected by Landslides </t>
  </si>
  <si>
    <t>Lhakhangs Affected by Earthquakes</t>
  </si>
  <si>
    <t xml:space="preserve">Lhakhangs Affected by Floods </t>
  </si>
  <si>
    <t xml:space="preserve">Lhakhangs Affected by Fire  </t>
  </si>
  <si>
    <t xml:space="preserve">Lhakhangs Affected by GLOF </t>
  </si>
  <si>
    <t xml:space="preserve">Lhakhangs Affected by Windstorms </t>
  </si>
  <si>
    <t>Schools Affected by Earthquakes</t>
  </si>
  <si>
    <t xml:space="preserve">Schools Affected by Floods </t>
  </si>
  <si>
    <t xml:space="preserve">Schools Affected by Fire  </t>
  </si>
  <si>
    <t xml:space="preserve">Schools Affected by GLOF </t>
  </si>
  <si>
    <t xml:space="preserve">Schools Affected by Windstorms </t>
  </si>
  <si>
    <t xml:space="preserve">Schools  Affected by Landslides </t>
  </si>
  <si>
    <t xml:space="preserve">Diarrhoea cases  </t>
  </si>
  <si>
    <t>XI</t>
  </si>
  <si>
    <t>XII</t>
  </si>
  <si>
    <t xml:space="preserve">Fodder </t>
  </si>
  <si>
    <t xml:space="preserve">Gewog Engineer </t>
  </si>
  <si>
    <t xml:space="preserve">Gewog Accountant </t>
  </si>
  <si>
    <t xml:space="preserve">Temperary </t>
  </si>
  <si>
    <t xml:space="preserve">Permanent </t>
  </si>
  <si>
    <t xml:space="preserve">Dzongkhag Office </t>
  </si>
  <si>
    <t>Micro Trade (Cottage)</t>
  </si>
  <si>
    <t>Contract</t>
  </si>
  <si>
    <t xml:space="preserve">Farm Shop ( Including Three window shop ) </t>
  </si>
  <si>
    <t xml:space="preserve">Rajma Bean </t>
  </si>
  <si>
    <t xml:space="preserve">RNR Groups </t>
  </si>
  <si>
    <t>Dairy Groups</t>
  </si>
  <si>
    <t>Poultry Groups</t>
  </si>
  <si>
    <t>Piggery Groups</t>
  </si>
  <si>
    <t>Fishery Groups</t>
  </si>
  <si>
    <t>Others ( Specify ……………………………….)</t>
  </si>
  <si>
    <t xml:space="preserve">Vegetable Groups </t>
  </si>
  <si>
    <t xml:space="preserve">Forest Groups </t>
  </si>
  <si>
    <t xml:space="preserve">Contract Heifer and Bull Programme </t>
  </si>
  <si>
    <t xml:space="preserve">Commercial Farm </t>
  </si>
  <si>
    <t xml:space="preserve">Semi-Commercial Farm </t>
  </si>
  <si>
    <t xml:space="preserve">Milk Processing Units </t>
  </si>
  <si>
    <t xml:space="preserve">Elderly Care for 65 and older </t>
  </si>
  <si>
    <t xml:space="preserve">Gewog Health Sector </t>
  </si>
  <si>
    <t xml:space="preserve">Tsirang </t>
  </si>
  <si>
    <t xml:space="preserve">Tsholingkhar </t>
  </si>
  <si>
    <t xml:space="preserve">Passang Thingh Tamang </t>
  </si>
  <si>
    <t xml:space="preserve">Ugyen Lhaden </t>
  </si>
  <si>
    <t xml:space="preserve">kawshela chettri </t>
  </si>
  <si>
    <t xml:space="preserve">Gyem Dorji </t>
  </si>
  <si>
    <t xml:space="preserve">Hari Prasad Adhikari </t>
  </si>
  <si>
    <t>NA</t>
  </si>
  <si>
    <t xml:space="preserve">Krishna Lal Dhakal </t>
  </si>
  <si>
    <t xml:space="preserve">Lok Bdr Subba </t>
  </si>
  <si>
    <t xml:space="preserve">Rathna Lal Monger </t>
  </si>
  <si>
    <t>Prakash Parajuli</t>
  </si>
  <si>
    <t xml:space="preserve">Kinley Wangmo </t>
  </si>
  <si>
    <t xml:space="preserve">Drupchugang Tshogpa </t>
  </si>
  <si>
    <t xml:space="preserve">Kapazhing Tshogpa </t>
  </si>
  <si>
    <t xml:space="preserve">Tsholingkhar Teod Tshogpa </t>
  </si>
  <si>
    <t xml:space="preserve">Tsholingkhar Mead Tshogpa </t>
  </si>
  <si>
    <t xml:space="preserve">Goomsum Tshogpa </t>
  </si>
  <si>
    <t>nil</t>
  </si>
  <si>
    <t xml:space="preserve">Karma Yeshi </t>
  </si>
  <si>
    <t xml:space="preserve">Tashi Wangdi </t>
  </si>
  <si>
    <t xml:space="preserve">Nima Sangay </t>
  </si>
  <si>
    <t xml:space="preserve">Tshering Denker </t>
  </si>
  <si>
    <t xml:space="preserve">GAO </t>
  </si>
  <si>
    <t xml:space="preserve">covered from Damphu Hospital </t>
  </si>
  <si>
    <t>Hac</t>
  </si>
  <si>
    <t>*Broiler</t>
  </si>
  <si>
    <t>740kg</t>
  </si>
  <si>
    <t>*Breeding buck</t>
  </si>
  <si>
    <t>3- Tsholingkhar gewog.</t>
  </si>
  <si>
    <t>All staffs who were not included in the list)</t>
  </si>
  <si>
    <t>Common cold</t>
  </si>
  <si>
    <t>OtherMusculo-skeletal Disorders</t>
  </si>
  <si>
    <t>Other diseases of the Digestive system</t>
  </si>
  <si>
    <t>Skin Infection</t>
  </si>
  <si>
    <t>Other diseases of skin and subcutaneous Tissue</t>
  </si>
  <si>
    <t>Acute Pharygitis/Tonsilitis</t>
  </si>
  <si>
    <t>Dental Carries</t>
  </si>
  <si>
    <t>Other eye disordes</t>
  </si>
  <si>
    <t>Other respiratory and Nose diseases</t>
  </si>
  <si>
    <t>Diseases of teeth and gums</t>
  </si>
  <si>
    <t xml:space="preserve">2017 Data </t>
  </si>
  <si>
    <t>Tsholingkhar PS</t>
  </si>
  <si>
    <t>3000 approx.</t>
  </si>
  <si>
    <t>Nil</t>
  </si>
  <si>
    <t xml:space="preserve">sonam Tenzin </t>
  </si>
</sst>
</file>

<file path=xl/styles.xml><?xml version="1.0" encoding="utf-8"?>
<styleSheet xmlns="http://schemas.openxmlformats.org/spreadsheetml/2006/main">
  <numFmts count="1">
    <numFmt numFmtId="164" formatCode="0.000"/>
  </numFmts>
  <fonts count="10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6"/>
      <color rgb="FF000000"/>
      <name val="Arial Narrow"/>
      <family val="2"/>
    </font>
    <font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i/>
      <sz val="12"/>
      <color rgb="FFFF0000"/>
      <name val="Garamond"/>
      <family val="1"/>
    </font>
    <font>
      <sz val="11"/>
      <color rgb="FFFF0000"/>
      <name val="Calibri"/>
      <family val="2"/>
      <scheme val="minor"/>
    </font>
    <font>
      <sz val="11"/>
      <color theme="3"/>
      <name val="Calibri"/>
      <family val="2"/>
      <scheme val="minor"/>
    </font>
    <font>
      <sz val="11"/>
      <color rgb="FF00B05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</borders>
  <cellStyleXfs count="1">
    <xf numFmtId="0" fontId="0" fillId="0" borderId="0"/>
  </cellStyleXfs>
  <cellXfs count="297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7" xfId="0" applyFont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3" xfId="0" applyFont="1" applyFill="1" applyBorder="1"/>
    <xf numFmtId="0" fontId="1" fillId="2" borderId="2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0" fillId="0" borderId="15" xfId="0" applyFont="1" applyBorder="1" applyAlignment="1">
      <alignment horizontal="right" indent="5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3" borderId="1" xfId="0" applyFill="1" applyBorder="1"/>
    <xf numFmtId="0" fontId="1" fillId="0" borderId="0" xfId="0" applyFont="1" applyAlignment="1">
      <alignment horizontal="left"/>
    </xf>
    <xf numFmtId="0" fontId="0" fillId="0" borderId="22" xfId="0" applyFont="1" applyBorder="1" applyAlignment="1">
      <alignment horizontal="left"/>
    </xf>
    <xf numFmtId="0" fontId="2" fillId="0" borderId="23" xfId="0" applyFont="1" applyBorder="1"/>
    <xf numFmtId="0" fontId="1" fillId="0" borderId="24" xfId="0" applyFont="1" applyBorder="1"/>
    <xf numFmtId="0" fontId="0" fillId="0" borderId="9" xfId="0" applyFont="1" applyBorder="1" applyAlignment="1">
      <alignment horizontal="right" indent="5"/>
    </xf>
    <xf numFmtId="0" fontId="1" fillId="2" borderId="1" xfId="0" applyFont="1" applyFill="1" applyBorder="1" applyAlignment="1">
      <alignment wrapText="1"/>
    </xf>
    <xf numFmtId="0" fontId="1" fillId="2" borderId="5" xfId="0" applyFont="1" applyFill="1" applyBorder="1" applyAlignment="1">
      <alignment wrapText="1"/>
    </xf>
    <xf numFmtId="0" fontId="1" fillId="2" borderId="0" xfId="0" applyFont="1" applyFill="1" applyBorder="1"/>
    <xf numFmtId="0" fontId="0" fillId="0" borderId="9" xfId="0" applyFont="1" applyBorder="1" applyAlignment="1">
      <alignment wrapText="1"/>
    </xf>
    <xf numFmtId="0" fontId="0" fillId="0" borderId="0" xfId="0" applyFont="1" applyBorder="1"/>
    <xf numFmtId="0" fontId="2" fillId="0" borderId="0" xfId="0" applyFont="1" applyBorder="1"/>
    <xf numFmtId="0" fontId="0" fillId="0" borderId="0" xfId="0" applyAlignment="1">
      <alignment wrapText="1"/>
    </xf>
    <xf numFmtId="0" fontId="1" fillId="0" borderId="0" xfId="0" applyFont="1" applyAlignment="1"/>
    <xf numFmtId="0" fontId="1" fillId="0" borderId="0" xfId="0" applyFont="1" applyFill="1" applyBorder="1"/>
    <xf numFmtId="0" fontId="0" fillId="0" borderId="0" xfId="0" applyAlignment="1">
      <alignment horizontal="left" indent="5"/>
    </xf>
    <xf numFmtId="0" fontId="1" fillId="0" borderId="0" xfId="0" applyFont="1" applyBorder="1" applyAlignment="1">
      <alignment horizontal="left"/>
    </xf>
    <xf numFmtId="0" fontId="1" fillId="0" borderId="2" xfId="0" applyFont="1" applyBorder="1" applyAlignment="1"/>
    <xf numFmtId="0" fontId="0" fillId="0" borderId="13" xfId="0" applyBorder="1"/>
    <xf numFmtId="0" fontId="1" fillId="0" borderId="3" xfId="0" applyFont="1" applyBorder="1"/>
    <xf numFmtId="0" fontId="2" fillId="0" borderId="19" xfId="0" applyFont="1" applyBorder="1"/>
    <xf numFmtId="0" fontId="1" fillId="0" borderId="9" xfId="0" applyFont="1" applyBorder="1"/>
    <xf numFmtId="0" fontId="0" fillId="0" borderId="26" xfId="0" applyBorder="1"/>
    <xf numFmtId="0" fontId="0" fillId="0" borderId="22" xfId="0" applyBorder="1" applyAlignment="1">
      <alignment vertical="center"/>
    </xf>
    <xf numFmtId="0" fontId="0" fillId="0" borderId="23" xfId="0" applyBorder="1"/>
    <xf numFmtId="0" fontId="0" fillId="0" borderId="24" xfId="0" applyBorder="1"/>
    <xf numFmtId="0" fontId="0" fillId="2" borderId="1" xfId="0" applyFill="1" applyBorder="1" applyAlignment="1">
      <alignment wrapText="1"/>
    </xf>
    <xf numFmtId="0" fontId="0" fillId="0" borderId="12" xfId="0" applyBorder="1"/>
    <xf numFmtId="0" fontId="0" fillId="0" borderId="14" xfId="0" applyBorder="1"/>
    <xf numFmtId="0" fontId="0" fillId="0" borderId="25" xfId="0" applyBorder="1"/>
    <xf numFmtId="0" fontId="0" fillId="0" borderId="27" xfId="0" applyBorder="1"/>
    <xf numFmtId="0" fontId="2" fillId="0" borderId="12" xfId="0" applyFont="1" applyBorder="1" applyAlignment="1">
      <alignment horizontal="left"/>
    </xf>
    <xf numFmtId="0" fontId="2" fillId="0" borderId="14" xfId="0" applyFont="1" applyBorder="1"/>
    <xf numFmtId="0" fontId="2" fillId="0" borderId="15" xfId="0" applyFont="1" applyBorder="1" applyAlignment="1">
      <alignment horizontal="left"/>
    </xf>
    <xf numFmtId="0" fontId="2" fillId="0" borderId="17" xfId="0" applyFont="1" applyBorder="1"/>
    <xf numFmtId="0" fontId="3" fillId="0" borderId="0" xfId="0" applyFont="1" applyAlignment="1">
      <alignment horizontal="left" vertical="center" readingOrder="1"/>
    </xf>
    <xf numFmtId="0" fontId="2" fillId="0" borderId="9" xfId="0" applyFont="1" applyBorder="1" applyAlignment="1">
      <alignment horizontal="left"/>
    </xf>
    <xf numFmtId="0" fontId="2" fillId="0" borderId="11" xfId="0" applyFont="1" applyBorder="1"/>
    <xf numFmtId="0" fontId="1" fillId="0" borderId="0" xfId="0" applyFont="1" applyAlignment="1">
      <alignment wrapText="1"/>
    </xf>
    <xf numFmtId="0" fontId="1" fillId="0" borderId="2" xfId="0" applyFont="1" applyBorder="1"/>
    <xf numFmtId="0" fontId="1" fillId="4" borderId="5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5" borderId="0" xfId="0" applyFont="1" applyFill="1"/>
    <xf numFmtId="0" fontId="1" fillId="4" borderId="1" xfId="0" applyFont="1" applyFill="1" applyBorder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 indent="5"/>
    </xf>
    <xf numFmtId="0" fontId="0" fillId="0" borderId="28" xfId="0" applyBorder="1" applyAlignment="1">
      <alignment horizontal="left" indent="1"/>
    </xf>
    <xf numFmtId="0" fontId="0" fillId="0" borderId="37" xfId="0" applyBorder="1"/>
    <xf numFmtId="0" fontId="0" fillId="0" borderId="31" xfId="0" applyBorder="1" applyAlignment="1">
      <alignment horizontal="left" indent="1"/>
    </xf>
    <xf numFmtId="0" fontId="0" fillId="0" borderId="38" xfId="0" applyBorder="1"/>
    <xf numFmtId="0" fontId="0" fillId="0" borderId="34" xfId="0" applyBorder="1" applyAlignment="1">
      <alignment horizontal="left" indent="1"/>
    </xf>
    <xf numFmtId="0" fontId="0" fillId="0" borderId="39" xfId="0" applyBorder="1"/>
    <xf numFmtId="0" fontId="0" fillId="3" borderId="5" xfId="0" applyFill="1" applyBorder="1"/>
    <xf numFmtId="0" fontId="0" fillId="3" borderId="8" xfId="0" applyFill="1" applyBorder="1"/>
    <xf numFmtId="0" fontId="0" fillId="3" borderId="21" xfId="0" applyFill="1" applyBorder="1"/>
    <xf numFmtId="0" fontId="0" fillId="0" borderId="9" xfId="0" applyFont="1" applyBorder="1"/>
    <xf numFmtId="0" fontId="0" fillId="2" borderId="5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0" fillId="0" borderId="0" xfId="0" applyFill="1" applyBorder="1"/>
    <xf numFmtId="0" fontId="0" fillId="2" borderId="5" xfId="0" applyFill="1" applyBorder="1"/>
    <xf numFmtId="0" fontId="0" fillId="2" borderId="8" xfId="0" applyFill="1" applyBorder="1"/>
    <xf numFmtId="0" fontId="0" fillId="2" borderId="21" xfId="0" applyFill="1" applyBorder="1"/>
    <xf numFmtId="0" fontId="1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 indent="2"/>
    </xf>
    <xf numFmtId="0" fontId="0" fillId="0" borderId="9" xfId="0" applyFont="1" applyBorder="1" applyAlignment="1">
      <alignment horizontal="left" indent="2"/>
    </xf>
    <xf numFmtId="0" fontId="0" fillId="0" borderId="12" xfId="0" applyFont="1" applyBorder="1" applyAlignment="1">
      <alignment horizontal="left" indent="2"/>
    </xf>
    <xf numFmtId="0" fontId="1" fillId="4" borderId="22" xfId="0" applyFont="1" applyFill="1" applyBorder="1" applyAlignment="1"/>
    <xf numFmtId="0" fontId="1" fillId="4" borderId="23" xfId="0" applyFont="1" applyFill="1" applyBorder="1" applyAlignment="1"/>
    <xf numFmtId="0" fontId="0" fillId="0" borderId="25" xfId="0" applyFont="1" applyBorder="1" applyAlignment="1">
      <alignment horizontal="left" indent="2"/>
    </xf>
    <xf numFmtId="0" fontId="2" fillId="0" borderId="26" xfId="0" applyFont="1" applyBorder="1"/>
    <xf numFmtId="0" fontId="2" fillId="0" borderId="27" xfId="0" applyFont="1" applyBorder="1"/>
    <xf numFmtId="0" fontId="0" fillId="0" borderId="22" xfId="0" applyBorder="1"/>
    <xf numFmtId="0" fontId="5" fillId="0" borderId="23" xfId="0" applyFont="1" applyBorder="1"/>
    <xf numFmtId="0" fontId="0" fillId="2" borderId="0" xfId="0" applyFill="1" applyBorder="1" applyAlignment="1">
      <alignment vertical="center"/>
    </xf>
    <xf numFmtId="0" fontId="1" fillId="0" borderId="23" xfId="0" applyFont="1" applyBorder="1" applyAlignment="1"/>
    <xf numFmtId="0" fontId="2" fillId="0" borderId="14" xfId="0" applyFont="1" applyBorder="1" applyAlignment="1"/>
    <xf numFmtId="0" fontId="2" fillId="0" borderId="20" xfId="0" applyFont="1" applyBorder="1" applyAlignment="1"/>
    <xf numFmtId="0" fontId="2" fillId="0" borderId="27" xfId="0" applyFont="1" applyBorder="1" applyAlignment="1"/>
    <xf numFmtId="0" fontId="0" fillId="2" borderId="21" xfId="0" applyFill="1" applyBorder="1" applyAlignment="1">
      <alignment horizontal="center" wrapText="1"/>
    </xf>
    <xf numFmtId="0" fontId="1" fillId="4" borderId="5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right" indent="5"/>
    </xf>
    <xf numFmtId="0" fontId="1" fillId="0" borderId="7" xfId="0" applyFont="1" applyBorder="1"/>
    <xf numFmtId="0" fontId="1" fillId="0" borderId="3" xfId="0" applyFont="1" applyFill="1" applyBorder="1"/>
    <xf numFmtId="0" fontId="1" fillId="0" borderId="4" xfId="0" applyFont="1" applyFill="1" applyBorder="1"/>
    <xf numFmtId="0" fontId="0" fillId="0" borderId="15" xfId="0" applyFont="1" applyBorder="1" applyAlignment="1">
      <alignment horizontal="right" indent="3"/>
    </xf>
    <xf numFmtId="0" fontId="0" fillId="0" borderId="15" xfId="0" applyFont="1" applyBorder="1" applyAlignment="1">
      <alignment horizontal="right" indent="15"/>
    </xf>
    <xf numFmtId="0" fontId="2" fillId="0" borderId="20" xfId="0" applyFont="1" applyBorder="1"/>
    <xf numFmtId="0" fontId="0" fillId="0" borderId="0" xfId="0" applyFont="1" applyBorder="1" applyAlignment="1">
      <alignment horizontal="left"/>
    </xf>
    <xf numFmtId="0" fontId="0" fillId="0" borderId="25" xfId="0" applyFont="1" applyBorder="1" applyAlignment="1">
      <alignment horizontal="left"/>
    </xf>
    <xf numFmtId="0" fontId="1" fillId="0" borderId="27" xfId="0" applyFont="1" applyBorder="1"/>
    <xf numFmtId="0" fontId="0" fillId="0" borderId="22" xfId="0" applyFill="1" applyBorder="1"/>
    <xf numFmtId="0" fontId="0" fillId="3" borderId="1" xfId="0" applyFill="1" applyBorder="1" applyAlignment="1">
      <alignment horizontal="center" vertical="center" wrapText="1"/>
    </xf>
    <xf numFmtId="0" fontId="0" fillId="0" borderId="40" xfId="0" applyBorder="1"/>
    <xf numFmtId="0" fontId="0" fillId="0" borderId="41" xfId="0" applyBorder="1"/>
    <xf numFmtId="0" fontId="0" fillId="0" borderId="42" xfId="0" applyBorder="1"/>
    <xf numFmtId="0" fontId="0" fillId="0" borderId="25" xfId="0" applyFont="1" applyBorder="1"/>
    <xf numFmtId="0" fontId="0" fillId="0" borderId="6" xfId="0" applyFont="1" applyBorder="1"/>
    <xf numFmtId="0" fontId="0" fillId="0" borderId="6" xfId="0" applyFont="1" applyBorder="1" applyAlignment="1">
      <alignment horizontal="left" indent="2"/>
    </xf>
    <xf numFmtId="0" fontId="2" fillId="0" borderId="7" xfId="0" applyFont="1" applyBorder="1"/>
    <xf numFmtId="0" fontId="0" fillId="2" borderId="0" xfId="0" applyFill="1"/>
    <xf numFmtId="0" fontId="0" fillId="0" borderId="43" xfId="0" applyBorder="1"/>
    <xf numFmtId="0" fontId="0" fillId="0" borderId="44" xfId="0" applyBorder="1"/>
    <xf numFmtId="0" fontId="0" fillId="0" borderId="45" xfId="0" applyBorder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0" fillId="2" borderId="21" xfId="0" applyFill="1" applyBorder="1" applyAlignment="1">
      <alignment vertical="center"/>
    </xf>
    <xf numFmtId="0" fontId="0" fillId="3" borderId="0" xfId="0" applyFill="1" applyBorder="1"/>
    <xf numFmtId="0" fontId="0" fillId="0" borderId="0" xfId="0" applyFont="1" applyFill="1" applyBorder="1"/>
    <xf numFmtId="0" fontId="0" fillId="6" borderId="8" xfId="0" applyFill="1" applyBorder="1"/>
    <xf numFmtId="0" fontId="0" fillId="6" borderId="21" xfId="0" applyFill="1" applyBorder="1"/>
    <xf numFmtId="0" fontId="0" fillId="2" borderId="21" xfId="0" applyFill="1" applyBorder="1" applyAlignment="1">
      <alignment horizont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/>
    </xf>
    <xf numFmtId="0" fontId="0" fillId="0" borderId="15" xfId="0" applyFont="1" applyBorder="1" applyAlignment="1">
      <alignment horizontal="right" indent="10"/>
    </xf>
    <xf numFmtId="0" fontId="0" fillId="0" borderId="9" xfId="0" applyFont="1" applyBorder="1" applyAlignment="1">
      <alignment horizontal="right" indent="4"/>
    </xf>
    <xf numFmtId="0" fontId="1" fillId="4" borderId="0" xfId="0" applyFont="1" applyFill="1" applyBorder="1" applyAlignment="1">
      <alignment horizontal="center"/>
    </xf>
    <xf numFmtId="0" fontId="1" fillId="4" borderId="0" xfId="0" applyFont="1" applyFill="1" applyBorder="1"/>
    <xf numFmtId="0" fontId="1" fillId="4" borderId="21" xfId="0" applyFont="1" applyFill="1" applyBorder="1" applyAlignment="1">
      <alignment vertical="center" wrapText="1"/>
    </xf>
    <xf numFmtId="0" fontId="6" fillId="0" borderId="0" xfId="0" applyFont="1" applyAlignment="1">
      <alignment vertical="center"/>
    </xf>
    <xf numFmtId="0" fontId="0" fillId="3" borderId="0" xfId="0" applyFill="1" applyBorder="1" applyAlignment="1">
      <alignment horizontal="center" vertical="center"/>
    </xf>
    <xf numFmtId="0" fontId="0" fillId="6" borderId="0" xfId="0" applyFill="1" applyBorder="1" applyAlignment="1">
      <alignment horizontal="center"/>
    </xf>
    <xf numFmtId="0" fontId="0" fillId="3" borderId="0" xfId="0" applyFill="1" applyBorder="1" applyAlignment="1">
      <alignment horizontal="center"/>
    </xf>
    <xf numFmtId="0" fontId="0" fillId="3" borderId="22" xfId="0" applyFill="1" applyBorder="1"/>
    <xf numFmtId="0" fontId="0" fillId="7" borderId="23" xfId="0" applyFill="1" applyBorder="1"/>
    <xf numFmtId="0" fontId="0" fillId="3" borderId="24" xfId="0" applyFill="1" applyBorder="1"/>
    <xf numFmtId="0" fontId="0" fillId="0" borderId="22" xfId="0" applyFont="1" applyFill="1" applyBorder="1"/>
    <xf numFmtId="0" fontId="2" fillId="0" borderId="23" xfId="0" applyFont="1" applyFill="1" applyBorder="1"/>
    <xf numFmtId="0" fontId="0" fillId="0" borderId="23" xfId="0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0" fillId="0" borderId="3" xfId="0" applyBorder="1" applyAlignment="1">
      <alignment horizontal="left"/>
    </xf>
    <xf numFmtId="0" fontId="0" fillId="0" borderId="24" xfId="0" applyBorder="1" applyAlignment="1">
      <alignment wrapText="1"/>
    </xf>
    <xf numFmtId="2" fontId="2" fillId="0" borderId="16" xfId="0" applyNumberFormat="1" applyFont="1" applyBorder="1"/>
    <xf numFmtId="2" fontId="2" fillId="0" borderId="17" xfId="0" applyNumberFormat="1" applyFont="1" applyBorder="1"/>
    <xf numFmtId="164" fontId="2" fillId="0" borderId="16" xfId="0" applyNumberFormat="1" applyFont="1" applyBorder="1"/>
    <xf numFmtId="2" fontId="2" fillId="0" borderId="26" xfId="0" applyNumberFormat="1" applyFont="1" applyBorder="1"/>
    <xf numFmtId="0" fontId="0" fillId="0" borderId="6" xfId="0" applyFill="1" applyBorder="1"/>
    <xf numFmtId="0" fontId="0" fillId="0" borderId="15" xfId="0" applyBorder="1"/>
    <xf numFmtId="0" fontId="2" fillId="0" borderId="17" xfId="0" applyFont="1" applyBorder="1" applyAlignment="1">
      <alignment horizontal="right"/>
    </xf>
    <xf numFmtId="0" fontId="2" fillId="0" borderId="0" xfId="0" applyFont="1" applyFill="1" applyBorder="1"/>
    <xf numFmtId="0" fontId="1" fillId="0" borderId="11" xfId="0" applyFont="1" applyBorder="1" applyAlignment="1">
      <alignment wrapText="1"/>
    </xf>
    <xf numFmtId="0" fontId="1" fillId="0" borderId="7" xfId="0" applyFont="1" applyFill="1" applyBorder="1"/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21" xfId="0" applyFill="1" applyBorder="1" applyAlignment="1">
      <alignment horizontal="center"/>
    </xf>
    <xf numFmtId="0" fontId="0" fillId="6" borderId="5" xfId="0" applyFill="1" applyBorder="1" applyAlignment="1">
      <alignment horizontal="center"/>
    </xf>
    <xf numFmtId="0" fontId="0" fillId="6" borderId="8" xfId="0" applyFill="1" applyBorder="1" applyAlignment="1">
      <alignment horizontal="center"/>
    </xf>
    <xf numFmtId="0" fontId="0" fillId="6" borderId="21" xfId="0" applyFill="1" applyBorder="1" applyAlignment="1">
      <alignment horizont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wrapText="1"/>
    </xf>
    <xf numFmtId="0" fontId="0" fillId="2" borderId="8" xfId="0" applyFill="1" applyBorder="1" applyAlignment="1">
      <alignment horizontal="center" wrapText="1"/>
    </xf>
    <xf numFmtId="0" fontId="0" fillId="2" borderId="21" xfId="0" applyFill="1" applyBorder="1" applyAlignment="1">
      <alignment horizont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4" fillId="0" borderId="19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1" fillId="0" borderId="10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7" fillId="0" borderId="46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7" fillId="0" borderId="47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8" fillId="0" borderId="46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8" fillId="0" borderId="47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9" fillId="0" borderId="46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9" fillId="0" borderId="47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0" fontId="2" fillId="0" borderId="47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4" borderId="5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textRotation="90"/>
    </xf>
    <xf numFmtId="0" fontId="1" fillId="4" borderId="2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 wrapText="1"/>
    </xf>
    <xf numFmtId="0" fontId="1" fillId="4" borderId="22" xfId="0" applyFont="1" applyFill="1" applyBorder="1" applyAlignment="1">
      <alignment horizontal="center"/>
    </xf>
    <xf numFmtId="0" fontId="1" fillId="4" borderId="23" xfId="0" applyFont="1" applyFill="1" applyBorder="1" applyAlignment="1">
      <alignment horizontal="center"/>
    </xf>
    <xf numFmtId="0" fontId="1" fillId="4" borderId="24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21" xfId="0" applyFont="1" applyFill="1" applyBorder="1" applyAlignment="1">
      <alignment horizontal="center" textRotation="90" wrapText="1"/>
    </xf>
    <xf numFmtId="0" fontId="1" fillId="4" borderId="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22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1" fillId="4" borderId="22" xfId="0" applyFont="1" applyFill="1" applyBorder="1" applyAlignment="1">
      <alignment horizontal="center" vertical="center" wrapText="1"/>
    </xf>
    <xf numFmtId="0" fontId="1" fillId="4" borderId="24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1" fillId="4" borderId="23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textRotation="90" wrapText="1"/>
    </xf>
    <xf numFmtId="0" fontId="1" fillId="4" borderId="5" xfId="0" applyFont="1" applyFill="1" applyBorder="1" applyAlignment="1">
      <alignment horizontal="center" vertical="center" textRotation="90"/>
    </xf>
    <xf numFmtId="0" fontId="1" fillId="4" borderId="8" xfId="0" applyFont="1" applyFill="1" applyBorder="1" applyAlignment="1">
      <alignment horizontal="center" vertical="center" textRotation="90"/>
    </xf>
    <xf numFmtId="0" fontId="1" fillId="4" borderId="21" xfId="0" applyFont="1" applyFill="1" applyBorder="1" applyAlignment="1">
      <alignment horizontal="center" vertical="center" textRotation="90"/>
    </xf>
    <xf numFmtId="0" fontId="1" fillId="4" borderId="1" xfId="0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0" fontId="1" fillId="0" borderId="10" xfId="0" applyFont="1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gup\Downloads\Gewog%20database(Annual)%20(5712579)%20(1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wnloads\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Education (2)"/>
      <sheetName val="cover"/>
      <sheetName val="General Information "/>
      <sheetName val="Health"/>
      <sheetName val="Education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2">
          <cell r="D2" t="str">
            <v xml:space="preserve">Yes </v>
          </cell>
        </row>
        <row r="3">
          <cell r="D3" t="str">
            <v>No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E48"/>
  <sheetViews>
    <sheetView tabSelected="1" workbookViewId="0">
      <selection activeCell="G43" sqref="G43"/>
    </sheetView>
  </sheetViews>
  <sheetFormatPr defaultRowHeight="15"/>
  <cols>
    <col min="2" max="2" width="28.7109375" customWidth="1"/>
    <col min="3" max="3" width="37" customWidth="1"/>
    <col min="4" max="4" width="22.42578125" customWidth="1"/>
    <col min="5" max="5" width="24.85546875" customWidth="1"/>
  </cols>
  <sheetData>
    <row r="3" spans="1:5" ht="15" customHeight="1">
      <c r="B3" s="2" t="s">
        <v>422</v>
      </c>
      <c r="C3" s="178">
        <v>2018</v>
      </c>
      <c r="D3" s="4"/>
      <c r="E3" s="5"/>
    </row>
    <row r="4" spans="1:5" ht="15" customHeight="1">
      <c r="B4" s="6" t="s">
        <v>1</v>
      </c>
      <c r="C4" s="5" t="s">
        <v>486</v>
      </c>
      <c r="D4" s="7"/>
      <c r="E4" s="5"/>
    </row>
    <row r="5" spans="1:5" ht="15" customHeight="1">
      <c r="B5" s="8" t="s">
        <v>2</v>
      </c>
      <c r="C5" s="9" t="s">
        <v>487</v>
      </c>
      <c r="D5" s="10"/>
      <c r="E5" s="5"/>
    </row>
    <row r="6" spans="1:5" ht="15" customHeight="1"/>
    <row r="7" spans="1:5" ht="15" customHeight="1">
      <c r="B7" s="11" t="s">
        <v>3</v>
      </c>
    </row>
    <row r="8" spans="1:5" ht="15" customHeight="1">
      <c r="B8" s="12" t="s">
        <v>4</v>
      </c>
      <c r="C8" s="13" t="s">
        <v>5</v>
      </c>
      <c r="D8" s="14" t="s">
        <v>6</v>
      </c>
      <c r="E8" s="11"/>
    </row>
    <row r="9" spans="1:5" ht="15" customHeight="1">
      <c r="B9" s="17" t="s">
        <v>7</v>
      </c>
      <c r="C9" s="18" t="s">
        <v>488</v>
      </c>
      <c r="D9" s="19">
        <v>17982979</v>
      </c>
      <c r="E9" s="5"/>
    </row>
    <row r="10" spans="1:5" ht="15" customHeight="1">
      <c r="B10" s="17" t="s">
        <v>8</v>
      </c>
      <c r="C10" s="18" t="s">
        <v>489</v>
      </c>
      <c r="D10" s="19">
        <v>17589002</v>
      </c>
      <c r="E10" s="5"/>
    </row>
    <row r="11" spans="1:5" ht="15" customHeight="1">
      <c r="A11" t="s">
        <v>446</v>
      </c>
      <c r="B11" s="17" t="s">
        <v>464</v>
      </c>
      <c r="C11" s="18" t="s">
        <v>490</v>
      </c>
      <c r="D11" s="19">
        <v>17968051</v>
      </c>
      <c r="E11" s="5"/>
    </row>
    <row r="12" spans="1:5" ht="15" customHeight="1">
      <c r="B12" s="17" t="s">
        <v>463</v>
      </c>
      <c r="C12" s="18" t="s">
        <v>491</v>
      </c>
      <c r="D12" s="19">
        <v>17641360</v>
      </c>
      <c r="E12" s="5"/>
    </row>
    <row r="13" spans="1:5" ht="15" customHeight="1">
      <c r="B13" s="17" t="s">
        <v>9</v>
      </c>
      <c r="C13" s="18" t="s">
        <v>492</v>
      </c>
      <c r="D13" s="19">
        <v>17438767</v>
      </c>
      <c r="E13" s="5"/>
    </row>
    <row r="14" spans="1:5" ht="15" customHeight="1">
      <c r="B14" s="17" t="s">
        <v>358</v>
      </c>
      <c r="C14" s="18" t="s">
        <v>493</v>
      </c>
      <c r="D14" s="19" t="s">
        <v>504</v>
      </c>
      <c r="E14" s="5"/>
    </row>
    <row r="15" spans="1:5" ht="15" customHeight="1">
      <c r="B15" s="17" t="s">
        <v>499</v>
      </c>
      <c r="C15" s="18" t="s">
        <v>494</v>
      </c>
      <c r="D15" s="19">
        <v>17871899</v>
      </c>
      <c r="E15" s="5"/>
    </row>
    <row r="16" spans="1:5" ht="15" customHeight="1">
      <c r="B16" s="17" t="s">
        <v>500</v>
      </c>
      <c r="C16" s="18" t="s">
        <v>495</v>
      </c>
      <c r="D16" s="19">
        <v>17800073</v>
      </c>
      <c r="E16" s="5"/>
    </row>
    <row r="17" spans="2:5" ht="15" customHeight="1">
      <c r="B17" s="17" t="s">
        <v>501</v>
      </c>
      <c r="C17" s="18" t="s">
        <v>496</v>
      </c>
      <c r="D17" s="19">
        <v>17553479</v>
      </c>
      <c r="E17" s="5"/>
    </row>
    <row r="18" spans="2:5" ht="15" customHeight="1">
      <c r="B18" s="17" t="s">
        <v>502</v>
      </c>
      <c r="C18" s="18" t="s">
        <v>497</v>
      </c>
      <c r="D18" s="19">
        <v>17507986</v>
      </c>
      <c r="E18" s="5"/>
    </row>
    <row r="19" spans="2:5" ht="15" customHeight="1">
      <c r="B19" s="17" t="s">
        <v>503</v>
      </c>
      <c r="C19" s="18" t="s">
        <v>498</v>
      </c>
      <c r="D19" s="19">
        <v>17944931</v>
      </c>
      <c r="E19" s="5"/>
    </row>
    <row r="21" spans="2:5">
      <c r="B21" s="20" t="s">
        <v>350</v>
      </c>
    </row>
    <row r="22" spans="2:5">
      <c r="B22" s="12" t="s">
        <v>5</v>
      </c>
      <c r="C22" s="14" t="s">
        <v>6</v>
      </c>
    </row>
    <row r="23" spans="2:5">
      <c r="B23" s="17" t="s">
        <v>488</v>
      </c>
      <c r="C23" s="19">
        <v>17982979</v>
      </c>
    </row>
    <row r="24" spans="2:5">
      <c r="B24" s="17" t="s">
        <v>492</v>
      </c>
      <c r="C24" s="19">
        <v>17438767</v>
      </c>
    </row>
    <row r="25" spans="2:5">
      <c r="B25" s="18" t="s">
        <v>494</v>
      </c>
      <c r="C25" s="19">
        <v>17871899</v>
      </c>
    </row>
    <row r="26" spans="2:5">
      <c r="B26" s="18" t="s">
        <v>495</v>
      </c>
      <c r="C26" s="19">
        <v>17800073</v>
      </c>
    </row>
    <row r="27" spans="2:5">
      <c r="B27" s="18" t="s">
        <v>496</v>
      </c>
      <c r="C27" s="19">
        <v>17553479</v>
      </c>
    </row>
    <row r="28" spans="2:5">
      <c r="B28" s="18" t="s">
        <v>497</v>
      </c>
      <c r="C28" s="19">
        <v>17507986</v>
      </c>
    </row>
    <row r="29" spans="2:5">
      <c r="B29" s="18" t="s">
        <v>498</v>
      </c>
      <c r="C29" s="19">
        <v>17944931</v>
      </c>
    </row>
    <row r="31" spans="2:5">
      <c r="B31" s="12" t="s">
        <v>351</v>
      </c>
      <c r="C31" s="14" t="s">
        <v>23</v>
      </c>
    </row>
    <row r="32" spans="2:5">
      <c r="B32" s="17" t="s">
        <v>354</v>
      </c>
      <c r="C32" s="19">
        <v>17765394</v>
      </c>
    </row>
    <row r="33" spans="2:5">
      <c r="B33" s="17" t="s">
        <v>355</v>
      </c>
      <c r="C33" s="19">
        <v>17998907</v>
      </c>
    </row>
    <row r="34" spans="2:5">
      <c r="B34" s="17" t="s">
        <v>356</v>
      </c>
      <c r="C34" s="19">
        <v>17800544</v>
      </c>
    </row>
    <row r="35" spans="2:5">
      <c r="B35" s="17" t="s">
        <v>352</v>
      </c>
      <c r="C35" s="19">
        <v>17965252</v>
      </c>
    </row>
    <row r="36" spans="2:5">
      <c r="B36" s="17" t="s">
        <v>353</v>
      </c>
      <c r="C36" s="67">
        <v>17755255</v>
      </c>
    </row>
    <row r="38" spans="2:5">
      <c r="B38" s="12" t="s">
        <v>357</v>
      </c>
      <c r="C38" s="14" t="s">
        <v>5</v>
      </c>
      <c r="D38" s="14" t="s">
        <v>6</v>
      </c>
    </row>
    <row r="39" spans="2:5">
      <c r="B39" s="17" t="s">
        <v>354</v>
      </c>
      <c r="C39" s="19" t="s">
        <v>505</v>
      </c>
      <c r="D39" s="19">
        <v>17765394</v>
      </c>
    </row>
    <row r="40" spans="2:5">
      <c r="B40" s="17" t="s">
        <v>355</v>
      </c>
      <c r="C40" s="19" t="s">
        <v>506</v>
      </c>
      <c r="D40" s="19">
        <v>17998907</v>
      </c>
    </row>
    <row r="41" spans="2:5">
      <c r="B41" s="17" t="s">
        <v>356</v>
      </c>
      <c r="C41" s="19" t="s">
        <v>507</v>
      </c>
      <c r="D41" s="19">
        <v>17800544</v>
      </c>
    </row>
    <row r="42" spans="2:5">
      <c r="B42" s="17" t="s">
        <v>352</v>
      </c>
      <c r="C42" s="19" t="s">
        <v>508</v>
      </c>
      <c r="D42" s="19">
        <v>17965252</v>
      </c>
    </row>
    <row r="43" spans="2:5">
      <c r="B43" s="66" t="s">
        <v>353</v>
      </c>
      <c r="C43" s="67" t="s">
        <v>531</v>
      </c>
      <c r="D43" s="67">
        <v>17755255</v>
      </c>
    </row>
    <row r="47" spans="2:5">
      <c r="B47" s="2"/>
      <c r="C47" s="3" t="s">
        <v>5</v>
      </c>
      <c r="D47" s="4" t="s">
        <v>10</v>
      </c>
      <c r="E47" s="5"/>
    </row>
    <row r="48" spans="2:5">
      <c r="B48" s="8" t="s">
        <v>11</v>
      </c>
      <c r="C48" s="9" t="s">
        <v>489</v>
      </c>
      <c r="D48" s="10" t="s">
        <v>509</v>
      </c>
      <c r="E48" s="5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J100"/>
  <sheetViews>
    <sheetView workbookViewId="0">
      <pane ySplit="2" topLeftCell="A78" activePane="bottomLeft" state="frozen"/>
      <selection pane="bottomLeft" activeCell="J20" sqref="J20"/>
    </sheetView>
  </sheetViews>
  <sheetFormatPr defaultRowHeight="15"/>
  <cols>
    <col min="2" max="2" width="58.5703125" customWidth="1"/>
    <col min="3" max="3" width="18.7109375" bestFit="1" customWidth="1"/>
    <col min="4" max="4" width="18.28515625" customWidth="1"/>
    <col min="5" max="5" width="2.28515625" customWidth="1"/>
    <col min="6" max="6" width="19.42578125" bestFit="1" customWidth="1"/>
    <col min="7" max="7" width="15" customWidth="1"/>
  </cols>
  <sheetData>
    <row r="2" spans="2:8">
      <c r="B2" s="20" t="s">
        <v>12</v>
      </c>
      <c r="C2" s="20" t="s">
        <v>13</v>
      </c>
      <c r="D2" s="21" t="s">
        <v>14</v>
      </c>
      <c r="E2" s="21"/>
      <c r="F2" s="22" t="s">
        <v>16</v>
      </c>
      <c r="G2" s="23" t="s">
        <v>17</v>
      </c>
      <c r="H2" s="23" t="s">
        <v>389</v>
      </c>
    </row>
    <row r="3" spans="2:8">
      <c r="B3" s="20" t="s">
        <v>18</v>
      </c>
      <c r="C3" s="20"/>
      <c r="D3" s="21"/>
      <c r="E3" s="21"/>
      <c r="F3" s="131"/>
      <c r="G3" s="132"/>
    </row>
    <row r="4" spans="2:8">
      <c r="B4" s="24" t="s">
        <v>21</v>
      </c>
      <c r="C4" s="25"/>
      <c r="D4" s="25">
        <v>3840</v>
      </c>
      <c r="E4" s="11"/>
      <c r="F4" s="190" t="s">
        <v>19</v>
      </c>
      <c r="G4" s="199"/>
      <c r="H4" s="190"/>
    </row>
    <row r="5" spans="2:8">
      <c r="B5" s="28" t="s">
        <v>22</v>
      </c>
      <c r="C5" s="27" t="s">
        <v>23</v>
      </c>
      <c r="D5" s="27">
        <v>3261</v>
      </c>
      <c r="E5" s="11"/>
      <c r="F5" s="191"/>
      <c r="G5" s="200"/>
      <c r="H5" s="191"/>
    </row>
    <row r="6" spans="2:8">
      <c r="B6" s="28" t="s">
        <v>24</v>
      </c>
      <c r="C6" s="27" t="s">
        <v>23</v>
      </c>
      <c r="D6" s="27">
        <v>579</v>
      </c>
      <c r="E6" s="11"/>
      <c r="F6" s="191"/>
      <c r="G6" s="200"/>
      <c r="H6" s="191"/>
    </row>
    <row r="7" spans="2:8">
      <c r="B7" s="26" t="s">
        <v>25</v>
      </c>
      <c r="C7" s="27"/>
      <c r="D7" s="27">
        <v>3261</v>
      </c>
      <c r="E7" s="11"/>
      <c r="F7" s="191"/>
      <c r="G7" s="200"/>
      <c r="H7" s="191"/>
    </row>
    <row r="8" spans="2:8">
      <c r="B8" s="29" t="s">
        <v>26</v>
      </c>
      <c r="C8" s="27" t="s">
        <v>23</v>
      </c>
      <c r="D8" s="27">
        <v>579</v>
      </c>
      <c r="E8" s="11"/>
      <c r="F8" s="191"/>
      <c r="G8" s="200"/>
      <c r="H8" s="191"/>
    </row>
    <row r="9" spans="2:8">
      <c r="B9" s="29" t="s">
        <v>27</v>
      </c>
      <c r="C9" s="27" t="s">
        <v>23</v>
      </c>
      <c r="D9" s="27">
        <v>100</v>
      </c>
      <c r="E9" s="11"/>
      <c r="F9" s="191"/>
      <c r="G9" s="200"/>
      <c r="H9" s="191"/>
    </row>
    <row r="10" spans="2:8">
      <c r="B10" s="29" t="s">
        <v>361</v>
      </c>
      <c r="C10" s="27" t="s">
        <v>23</v>
      </c>
      <c r="D10" s="27" t="s">
        <v>504</v>
      </c>
      <c r="E10" s="11"/>
      <c r="F10" s="191"/>
      <c r="G10" s="200"/>
      <c r="H10" s="191"/>
    </row>
    <row r="11" spans="2:8">
      <c r="B11" s="26" t="s">
        <v>359</v>
      </c>
      <c r="C11" s="27"/>
      <c r="D11" s="27"/>
      <c r="E11" s="11"/>
      <c r="F11" s="191"/>
      <c r="G11" s="200"/>
      <c r="H11" s="191"/>
    </row>
    <row r="12" spans="2:8">
      <c r="B12" s="28" t="s">
        <v>362</v>
      </c>
      <c r="C12" s="27" t="s">
        <v>23</v>
      </c>
      <c r="D12" s="27">
        <v>345</v>
      </c>
      <c r="E12" s="11"/>
      <c r="F12" s="191"/>
      <c r="G12" s="200"/>
      <c r="H12" s="191"/>
    </row>
    <row r="13" spans="2:8">
      <c r="B13" s="28" t="s">
        <v>363</v>
      </c>
      <c r="C13" s="27" t="s">
        <v>23</v>
      </c>
      <c r="D13" s="27">
        <v>7</v>
      </c>
      <c r="E13" s="11"/>
      <c r="F13" s="191"/>
      <c r="G13" s="200"/>
      <c r="H13" s="191"/>
    </row>
    <row r="14" spans="2:8">
      <c r="B14" s="26" t="s">
        <v>360</v>
      </c>
      <c r="C14" s="27"/>
      <c r="D14" s="27"/>
      <c r="E14" s="11"/>
      <c r="F14" s="191"/>
      <c r="G14" s="200"/>
      <c r="H14" s="191"/>
    </row>
    <row r="15" spans="2:8">
      <c r="B15" s="29" t="s">
        <v>364</v>
      </c>
      <c r="C15" s="27" t="s">
        <v>23</v>
      </c>
      <c r="D15" s="27">
        <v>345</v>
      </c>
      <c r="E15" s="11"/>
      <c r="F15" s="191"/>
      <c r="G15" s="200"/>
      <c r="H15" s="191"/>
    </row>
    <row r="16" spans="2:8">
      <c r="B16" s="29" t="s">
        <v>365</v>
      </c>
      <c r="C16" s="27" t="s">
        <v>23</v>
      </c>
      <c r="D16" s="16">
        <v>0</v>
      </c>
      <c r="E16" s="11"/>
      <c r="F16" s="191"/>
      <c r="G16" s="200"/>
      <c r="H16" s="191"/>
    </row>
    <row r="17" spans="2:8">
      <c r="B17" s="42" t="s">
        <v>366</v>
      </c>
      <c r="C17" s="30" t="s">
        <v>23</v>
      </c>
      <c r="D17" s="35">
        <v>0</v>
      </c>
      <c r="E17" s="11"/>
      <c r="F17" s="192"/>
      <c r="G17" s="201"/>
      <c r="H17" s="192"/>
    </row>
    <row r="18" spans="2:8">
      <c r="B18" s="129"/>
      <c r="C18" s="48"/>
      <c r="D18" s="11"/>
      <c r="E18" s="11"/>
    </row>
    <row r="20" spans="2:8">
      <c r="B20" s="32" t="s">
        <v>29</v>
      </c>
      <c r="C20" s="25" t="s">
        <v>23</v>
      </c>
      <c r="D20" s="14"/>
      <c r="F20" s="202" t="s">
        <v>19</v>
      </c>
      <c r="G20" s="205"/>
      <c r="H20" s="202"/>
    </row>
    <row r="21" spans="2:8">
      <c r="B21" s="33" t="s">
        <v>367</v>
      </c>
      <c r="C21" s="27" t="s">
        <v>23</v>
      </c>
      <c r="D21" s="16">
        <v>345</v>
      </c>
      <c r="F21" s="203"/>
      <c r="G21" s="206"/>
      <c r="H21" s="203"/>
    </row>
    <row r="22" spans="2:8">
      <c r="B22" s="28" t="s">
        <v>368</v>
      </c>
      <c r="C22" s="27" t="s">
        <v>23</v>
      </c>
      <c r="D22" s="16"/>
      <c r="F22" s="203"/>
      <c r="G22" s="206"/>
      <c r="H22" s="203"/>
    </row>
    <row r="23" spans="2:8">
      <c r="B23" s="28" t="s">
        <v>369</v>
      </c>
      <c r="C23" s="27" t="s">
        <v>23</v>
      </c>
      <c r="D23" s="16"/>
      <c r="F23" s="203"/>
      <c r="G23" s="206"/>
      <c r="H23" s="203"/>
    </row>
    <row r="24" spans="2:8">
      <c r="B24" s="134" t="s">
        <v>370</v>
      </c>
      <c r="C24" s="27" t="s">
        <v>96</v>
      </c>
      <c r="D24" s="16">
        <v>15</v>
      </c>
      <c r="F24" s="203"/>
      <c r="G24" s="206"/>
      <c r="H24" s="203"/>
    </row>
    <row r="25" spans="2:8">
      <c r="B25" s="33" t="s">
        <v>30</v>
      </c>
      <c r="C25" s="27" t="s">
        <v>23</v>
      </c>
      <c r="D25" s="16">
        <v>4</v>
      </c>
      <c r="F25" s="203"/>
      <c r="G25" s="207"/>
      <c r="H25" s="203"/>
    </row>
    <row r="26" spans="2:8">
      <c r="B26" s="33" t="s">
        <v>423</v>
      </c>
      <c r="C26" s="27" t="s">
        <v>96</v>
      </c>
      <c r="D26" s="135"/>
      <c r="F26" s="203"/>
      <c r="G26" s="127"/>
      <c r="H26" s="203"/>
    </row>
    <row r="27" spans="2:8">
      <c r="B27" s="162" t="s">
        <v>19</v>
      </c>
      <c r="C27" s="27" t="s">
        <v>96</v>
      </c>
      <c r="D27" s="71"/>
      <c r="F27" s="203"/>
      <c r="G27" s="127"/>
      <c r="H27" s="203"/>
    </row>
    <row r="28" spans="2:8">
      <c r="B28" s="28" t="s">
        <v>465</v>
      </c>
      <c r="C28" s="27" t="s">
        <v>96</v>
      </c>
      <c r="D28" s="71">
        <v>4</v>
      </c>
      <c r="F28" s="203"/>
      <c r="G28" s="159"/>
      <c r="H28" s="203"/>
    </row>
    <row r="29" spans="2:8">
      <c r="B29" s="28" t="s">
        <v>466</v>
      </c>
      <c r="C29" s="27" t="s">
        <v>96</v>
      </c>
      <c r="D29" s="71">
        <v>5</v>
      </c>
      <c r="F29" s="203"/>
      <c r="G29" s="159"/>
      <c r="H29" s="203"/>
    </row>
    <row r="30" spans="2:8">
      <c r="B30" s="162" t="s">
        <v>467</v>
      </c>
      <c r="C30" s="27" t="s">
        <v>96</v>
      </c>
      <c r="D30" s="71"/>
      <c r="F30" s="203"/>
      <c r="G30" s="159"/>
      <c r="H30" s="203"/>
    </row>
    <row r="31" spans="2:8">
      <c r="B31" s="28" t="s">
        <v>465</v>
      </c>
      <c r="C31" s="27" t="s">
        <v>96</v>
      </c>
      <c r="D31" s="71"/>
      <c r="F31" s="203"/>
      <c r="G31" s="159"/>
      <c r="H31" s="203"/>
    </row>
    <row r="32" spans="2:8">
      <c r="B32" s="163" t="s">
        <v>466</v>
      </c>
      <c r="C32" s="30" t="s">
        <v>23</v>
      </c>
      <c r="D32" s="35"/>
      <c r="F32" s="204"/>
      <c r="G32" s="37" t="s">
        <v>20</v>
      </c>
      <c r="H32" s="204"/>
    </row>
    <row r="34" spans="2:8">
      <c r="B34" s="20" t="s">
        <v>371</v>
      </c>
      <c r="C34" s="20"/>
      <c r="D34" s="20"/>
      <c r="E34" s="31"/>
    </row>
    <row r="35" spans="2:8">
      <c r="B35" s="32" t="s">
        <v>28</v>
      </c>
      <c r="C35" s="25"/>
      <c r="D35" s="14"/>
      <c r="F35" s="190" t="s">
        <v>45</v>
      </c>
      <c r="G35" s="196"/>
      <c r="H35" s="190"/>
    </row>
    <row r="36" spans="2:8">
      <c r="B36" s="133" t="s">
        <v>355</v>
      </c>
      <c r="C36" s="27" t="s">
        <v>96</v>
      </c>
      <c r="D36" s="16">
        <v>0</v>
      </c>
      <c r="F36" s="191"/>
      <c r="G36" s="197"/>
      <c r="H36" s="191"/>
    </row>
    <row r="37" spans="2:8">
      <c r="B37" s="133" t="s">
        <v>354</v>
      </c>
      <c r="C37" s="27" t="s">
        <v>96</v>
      </c>
      <c r="D37" s="16">
        <v>0</v>
      </c>
      <c r="F37" s="191"/>
      <c r="G37" s="197"/>
      <c r="H37" s="191"/>
    </row>
    <row r="38" spans="2:8">
      <c r="B38" s="133" t="s">
        <v>356</v>
      </c>
      <c r="C38" s="27" t="s">
        <v>96</v>
      </c>
      <c r="D38" s="16">
        <v>0</v>
      </c>
      <c r="F38" s="191"/>
      <c r="G38" s="197"/>
      <c r="H38" s="191"/>
    </row>
    <row r="39" spans="2:8">
      <c r="B39" s="33" t="s">
        <v>372</v>
      </c>
      <c r="C39" s="27" t="s">
        <v>96</v>
      </c>
      <c r="D39" s="16">
        <v>1</v>
      </c>
      <c r="F39" s="191"/>
      <c r="G39" s="197"/>
      <c r="H39" s="191"/>
    </row>
    <row r="40" spans="2:8">
      <c r="B40" s="33" t="s">
        <v>373</v>
      </c>
      <c r="C40" s="27" t="s">
        <v>96</v>
      </c>
      <c r="D40" s="16">
        <v>0</v>
      </c>
      <c r="F40" s="191"/>
      <c r="G40" s="197"/>
      <c r="H40" s="191"/>
    </row>
    <row r="41" spans="2:8">
      <c r="B41" s="34" t="s">
        <v>374</v>
      </c>
      <c r="C41" s="30" t="s">
        <v>23</v>
      </c>
      <c r="D41" s="35"/>
      <c r="F41" s="192"/>
      <c r="G41" s="198"/>
      <c r="H41" s="192"/>
    </row>
    <row r="43" spans="2:8">
      <c r="B43" s="20" t="s">
        <v>472</v>
      </c>
    </row>
    <row r="44" spans="2:8">
      <c r="B44" s="24" t="s">
        <v>473</v>
      </c>
      <c r="C44" s="25" t="s">
        <v>96</v>
      </c>
      <c r="D44" s="69">
        <v>1</v>
      </c>
      <c r="F44" s="190" t="s">
        <v>45</v>
      </c>
      <c r="G44" s="196"/>
      <c r="H44" s="190"/>
    </row>
    <row r="45" spans="2:8">
      <c r="B45" s="26" t="s">
        <v>474</v>
      </c>
      <c r="C45" s="27" t="s">
        <v>96</v>
      </c>
      <c r="D45" s="71">
        <v>0</v>
      </c>
      <c r="F45" s="191"/>
      <c r="G45" s="197"/>
      <c r="H45" s="191"/>
    </row>
    <row r="46" spans="2:8">
      <c r="B46" s="26" t="s">
        <v>475</v>
      </c>
      <c r="C46" s="27" t="s">
        <v>96</v>
      </c>
      <c r="D46" s="71">
        <v>0</v>
      </c>
      <c r="F46" s="191"/>
      <c r="G46" s="197"/>
      <c r="H46" s="191"/>
    </row>
    <row r="47" spans="2:8">
      <c r="B47" s="26" t="s">
        <v>476</v>
      </c>
      <c r="C47" s="27" t="s">
        <v>96</v>
      </c>
      <c r="D47" s="71">
        <v>0</v>
      </c>
      <c r="F47" s="191"/>
      <c r="G47" s="197"/>
      <c r="H47" s="191"/>
    </row>
    <row r="48" spans="2:8">
      <c r="B48" s="26" t="s">
        <v>478</v>
      </c>
      <c r="C48" s="27" t="s">
        <v>96</v>
      </c>
      <c r="D48" s="71">
        <v>1</v>
      </c>
      <c r="F48" s="191"/>
      <c r="G48" s="197"/>
      <c r="H48" s="191"/>
    </row>
    <row r="49" spans="2:10">
      <c r="B49" s="26" t="s">
        <v>479</v>
      </c>
      <c r="C49" s="27" t="s">
        <v>96</v>
      </c>
      <c r="D49" s="71">
        <v>4</v>
      </c>
      <c r="F49" s="191"/>
      <c r="G49" s="197"/>
      <c r="H49" s="191"/>
    </row>
    <row r="50" spans="2:10">
      <c r="B50" s="144" t="s">
        <v>477</v>
      </c>
      <c r="C50" s="118" t="s">
        <v>96</v>
      </c>
      <c r="D50" s="119"/>
      <c r="F50" s="192"/>
      <c r="G50" s="198"/>
      <c r="H50" s="192"/>
    </row>
    <row r="52" spans="2:10">
      <c r="B52" s="24" t="s">
        <v>480</v>
      </c>
      <c r="C52" s="25" t="s">
        <v>96</v>
      </c>
      <c r="D52" s="69">
        <v>0</v>
      </c>
      <c r="F52" s="190" t="s">
        <v>45</v>
      </c>
      <c r="G52" s="196"/>
      <c r="H52" s="193"/>
    </row>
    <row r="53" spans="2:10">
      <c r="B53" s="26" t="s">
        <v>481</v>
      </c>
      <c r="C53" s="27" t="s">
        <v>96</v>
      </c>
      <c r="D53" s="71">
        <v>0</v>
      </c>
      <c r="F53" s="191"/>
      <c r="G53" s="197"/>
      <c r="H53" s="194"/>
    </row>
    <row r="54" spans="2:10">
      <c r="B54" s="26" t="s">
        <v>482</v>
      </c>
      <c r="C54" s="27" t="s">
        <v>96</v>
      </c>
      <c r="D54" s="71">
        <v>0</v>
      </c>
      <c r="F54" s="191"/>
      <c r="G54" s="197"/>
      <c r="H54" s="194"/>
    </row>
    <row r="55" spans="2:10">
      <c r="B55" s="104" t="s">
        <v>483</v>
      </c>
      <c r="C55" s="30" t="s">
        <v>96</v>
      </c>
      <c r="D55" s="74">
        <v>0</v>
      </c>
      <c r="F55" s="192"/>
      <c r="G55" s="198"/>
      <c r="H55" s="195"/>
    </row>
    <row r="56" spans="2:10">
      <c r="B56" s="47"/>
      <c r="C56" s="48"/>
      <c r="D56" s="48"/>
      <c r="F56" s="168"/>
      <c r="G56" s="169"/>
      <c r="H56" s="170"/>
    </row>
    <row r="57" spans="2:10">
      <c r="B57" s="51" t="s">
        <v>352</v>
      </c>
    </row>
    <row r="58" spans="2:10" ht="30">
      <c r="B58" s="174" t="s">
        <v>484</v>
      </c>
      <c r="C58" s="175" t="s">
        <v>96</v>
      </c>
      <c r="D58" s="179" t="s">
        <v>510</v>
      </c>
      <c r="F58" s="171" t="s">
        <v>485</v>
      </c>
      <c r="G58" s="172"/>
      <c r="H58" s="173"/>
    </row>
    <row r="59" spans="2:10">
      <c r="B59" s="51"/>
    </row>
    <row r="60" spans="2:10" ht="15.75">
      <c r="B60" s="38" t="s">
        <v>31</v>
      </c>
      <c r="J60" s="167"/>
    </row>
    <row r="61" spans="2:10">
      <c r="B61" s="32" t="s">
        <v>468</v>
      </c>
      <c r="C61" s="25" t="s">
        <v>23</v>
      </c>
      <c r="D61" s="14">
        <v>13</v>
      </c>
      <c r="F61" s="202" t="s">
        <v>19</v>
      </c>
      <c r="G61" s="202" t="s">
        <v>20</v>
      </c>
      <c r="H61" s="202"/>
    </row>
    <row r="62" spans="2:10">
      <c r="B62" s="33" t="s">
        <v>32</v>
      </c>
      <c r="C62" s="27" t="s">
        <v>23</v>
      </c>
      <c r="D62" s="16">
        <v>0</v>
      </c>
      <c r="F62" s="203"/>
      <c r="G62" s="203"/>
      <c r="H62" s="203"/>
    </row>
    <row r="63" spans="2:10">
      <c r="B63" s="28" t="s">
        <v>33</v>
      </c>
      <c r="C63" s="27" t="s">
        <v>23</v>
      </c>
      <c r="D63" s="16">
        <v>13</v>
      </c>
      <c r="F63" s="203"/>
      <c r="G63" s="203"/>
      <c r="H63" s="203"/>
    </row>
    <row r="64" spans="2:10">
      <c r="B64" s="28" t="s">
        <v>34</v>
      </c>
      <c r="C64" s="27" t="s">
        <v>23</v>
      </c>
      <c r="D64" s="16"/>
      <c r="F64" s="203"/>
      <c r="G64" s="203"/>
      <c r="H64" s="203"/>
    </row>
    <row r="65" spans="2:8">
      <c r="B65" s="28" t="s">
        <v>35</v>
      </c>
      <c r="C65" s="27" t="s">
        <v>23</v>
      </c>
      <c r="D65" s="16"/>
      <c r="F65" s="203"/>
      <c r="G65" s="203"/>
      <c r="H65" s="203"/>
    </row>
    <row r="66" spans="2:8">
      <c r="B66" s="33" t="s">
        <v>36</v>
      </c>
      <c r="C66" s="27" t="s">
        <v>23</v>
      </c>
      <c r="D66" s="16"/>
      <c r="F66" s="203"/>
      <c r="G66" s="203"/>
      <c r="H66" s="203"/>
    </row>
    <row r="67" spans="2:8">
      <c r="B67" s="28" t="s">
        <v>33</v>
      </c>
      <c r="C67" s="27" t="s">
        <v>23</v>
      </c>
      <c r="D67" s="16"/>
      <c r="F67" s="203"/>
      <c r="G67" s="203"/>
      <c r="H67" s="203"/>
    </row>
    <row r="68" spans="2:8">
      <c r="B68" s="28" t="s">
        <v>34</v>
      </c>
      <c r="C68" s="27" t="s">
        <v>23</v>
      </c>
      <c r="D68" s="16"/>
      <c r="F68" s="203"/>
      <c r="G68" s="203"/>
      <c r="H68" s="203"/>
    </row>
    <row r="69" spans="2:8">
      <c r="B69" s="28" t="s">
        <v>35</v>
      </c>
      <c r="C69" s="27" t="s">
        <v>23</v>
      </c>
      <c r="D69" s="16"/>
      <c r="F69" s="203"/>
      <c r="G69" s="203"/>
      <c r="H69" s="203"/>
    </row>
    <row r="70" spans="2:8">
      <c r="B70" s="33" t="s">
        <v>37</v>
      </c>
      <c r="C70" s="27" t="s">
        <v>23</v>
      </c>
      <c r="D70" s="16">
        <v>0</v>
      </c>
      <c r="F70" s="203"/>
      <c r="G70" s="203"/>
      <c r="H70" s="203"/>
    </row>
    <row r="71" spans="2:8">
      <c r="B71" s="33" t="s">
        <v>38</v>
      </c>
      <c r="C71" s="27" t="s">
        <v>23</v>
      </c>
      <c r="D71" s="16">
        <v>0</v>
      </c>
      <c r="F71" s="203"/>
      <c r="G71" s="203"/>
      <c r="H71" s="203"/>
    </row>
    <row r="72" spans="2:8">
      <c r="B72" s="34" t="s">
        <v>39</v>
      </c>
      <c r="C72" s="30" t="s">
        <v>23</v>
      </c>
      <c r="D72" s="35">
        <v>2</v>
      </c>
      <c r="F72" s="204"/>
      <c r="G72" s="204"/>
      <c r="H72" s="204"/>
    </row>
    <row r="74" spans="2:8">
      <c r="B74" s="20" t="s">
        <v>40</v>
      </c>
    </row>
    <row r="75" spans="2:8">
      <c r="B75" s="32" t="s">
        <v>41</v>
      </c>
      <c r="C75" s="25" t="s">
        <v>23</v>
      </c>
      <c r="D75" s="14">
        <v>0</v>
      </c>
      <c r="F75" s="208" t="s">
        <v>19</v>
      </c>
      <c r="G75" s="193"/>
      <c r="H75" s="208"/>
    </row>
    <row r="76" spans="2:8">
      <c r="B76" s="33" t="s">
        <v>375</v>
      </c>
      <c r="C76" s="27" t="s">
        <v>23</v>
      </c>
      <c r="D76" s="16">
        <v>86</v>
      </c>
      <c r="F76" s="209"/>
      <c r="G76" s="194"/>
      <c r="H76" s="209"/>
    </row>
    <row r="77" spans="2:8">
      <c r="B77" s="33" t="s">
        <v>376</v>
      </c>
      <c r="C77" s="27" t="s">
        <v>23</v>
      </c>
      <c r="D77" s="16">
        <v>230</v>
      </c>
      <c r="F77" s="209"/>
      <c r="G77" s="194"/>
      <c r="H77" s="209"/>
    </row>
    <row r="78" spans="2:8" ht="15.75" customHeight="1">
      <c r="B78" s="137" t="s">
        <v>377</v>
      </c>
      <c r="C78" s="118" t="s">
        <v>23</v>
      </c>
      <c r="D78" s="138">
        <v>316</v>
      </c>
      <c r="F78" s="209"/>
      <c r="G78" s="194"/>
      <c r="H78" s="209"/>
    </row>
    <row r="79" spans="2:8" ht="15.75" customHeight="1">
      <c r="B79" s="136"/>
      <c r="C79" s="48"/>
      <c r="D79" s="11"/>
      <c r="F79" s="209"/>
      <c r="G79" s="194"/>
      <c r="H79" s="209"/>
    </row>
    <row r="80" spans="2:8" ht="15.75" customHeight="1">
      <c r="B80" s="39" t="s">
        <v>378</v>
      </c>
      <c r="C80" s="40" t="s">
        <v>96</v>
      </c>
      <c r="D80" s="41">
        <v>300</v>
      </c>
      <c r="F80" s="210"/>
      <c r="G80" s="195"/>
      <c r="H80" s="210"/>
    </row>
    <row r="82" spans="2:8">
      <c r="B82" s="20" t="s">
        <v>42</v>
      </c>
    </row>
    <row r="83" spans="2:8">
      <c r="B83" s="32" t="s">
        <v>43</v>
      </c>
      <c r="C83" s="25" t="s">
        <v>23</v>
      </c>
      <c r="D83" s="14">
        <v>0</v>
      </c>
      <c r="F83" s="191"/>
      <c r="G83" s="157"/>
      <c r="H83" s="191"/>
    </row>
    <row r="84" spans="2:8">
      <c r="B84" s="33" t="s">
        <v>44</v>
      </c>
      <c r="C84" s="27" t="s">
        <v>96</v>
      </c>
      <c r="D84" s="16">
        <v>0</v>
      </c>
      <c r="F84" s="191"/>
      <c r="G84" s="157"/>
      <c r="H84" s="191"/>
    </row>
    <row r="85" spans="2:8">
      <c r="B85" s="33" t="s">
        <v>379</v>
      </c>
      <c r="C85" s="27" t="s">
        <v>96</v>
      </c>
      <c r="D85" s="16">
        <v>0</v>
      </c>
      <c r="F85" s="191"/>
      <c r="G85" s="157"/>
      <c r="H85" s="191"/>
    </row>
    <row r="86" spans="2:8">
      <c r="B86" s="33" t="s">
        <v>380</v>
      </c>
      <c r="C86" s="27" t="s">
        <v>96</v>
      </c>
      <c r="D86" s="16">
        <v>0</v>
      </c>
      <c r="F86" s="191"/>
      <c r="G86" s="157"/>
      <c r="H86" s="191"/>
    </row>
    <row r="87" spans="2:8">
      <c r="B87" s="33" t="s">
        <v>381</v>
      </c>
      <c r="C87" s="27" t="s">
        <v>96</v>
      </c>
      <c r="D87" s="16">
        <v>0</v>
      </c>
      <c r="F87" s="191"/>
      <c r="G87" s="157"/>
      <c r="H87" s="191"/>
    </row>
    <row r="88" spans="2:8">
      <c r="B88" s="33" t="s">
        <v>238</v>
      </c>
      <c r="C88" s="27" t="s">
        <v>23</v>
      </c>
      <c r="D88" s="16">
        <v>0</v>
      </c>
      <c r="F88" s="191"/>
      <c r="G88" s="157"/>
      <c r="H88" s="191"/>
    </row>
    <row r="89" spans="2:8">
      <c r="B89" s="33" t="s">
        <v>447</v>
      </c>
      <c r="C89" s="27" t="s">
        <v>96</v>
      </c>
      <c r="D89" s="16">
        <v>0</v>
      </c>
      <c r="F89" s="191"/>
      <c r="G89" s="157"/>
      <c r="H89" s="191"/>
    </row>
    <row r="90" spans="2:8">
      <c r="B90" s="33" t="s">
        <v>448</v>
      </c>
      <c r="C90" s="27" t="s">
        <v>96</v>
      </c>
      <c r="D90" s="16">
        <v>0</v>
      </c>
      <c r="F90" s="191"/>
      <c r="G90" s="157"/>
      <c r="H90" s="191"/>
    </row>
    <row r="91" spans="2:8">
      <c r="B91" s="33" t="s">
        <v>449</v>
      </c>
      <c r="C91" s="27" t="s">
        <v>96</v>
      </c>
      <c r="D91" s="16">
        <v>0</v>
      </c>
      <c r="F91" s="191"/>
      <c r="G91" s="157"/>
      <c r="H91" s="191"/>
    </row>
    <row r="92" spans="2:8">
      <c r="B92" s="33" t="s">
        <v>450</v>
      </c>
      <c r="C92" s="27" t="s">
        <v>96</v>
      </c>
      <c r="D92" s="16">
        <v>0</v>
      </c>
      <c r="F92" s="191"/>
      <c r="G92" s="157"/>
      <c r="H92" s="191"/>
    </row>
    <row r="93" spans="2:8">
      <c r="B93" s="33" t="s">
        <v>451</v>
      </c>
      <c r="C93" s="27" t="s">
        <v>96</v>
      </c>
      <c r="D93" s="16">
        <v>0</v>
      </c>
      <c r="F93" s="191"/>
      <c r="G93" s="157"/>
      <c r="H93" s="191"/>
    </row>
    <row r="94" spans="2:8">
      <c r="B94" s="33" t="s">
        <v>452</v>
      </c>
      <c r="C94" s="27" t="s">
        <v>96</v>
      </c>
      <c r="D94" s="16">
        <v>0</v>
      </c>
      <c r="F94" s="191"/>
      <c r="G94" s="157"/>
      <c r="H94" s="191"/>
    </row>
    <row r="95" spans="2:8">
      <c r="B95" s="33" t="s">
        <v>458</v>
      </c>
      <c r="C95" s="27" t="s">
        <v>96</v>
      </c>
      <c r="D95" s="16">
        <v>0</v>
      </c>
      <c r="F95" s="191"/>
      <c r="G95" s="157"/>
      <c r="H95" s="191"/>
    </row>
    <row r="96" spans="2:8">
      <c r="B96" s="33" t="s">
        <v>453</v>
      </c>
      <c r="C96" s="27" t="s">
        <v>96</v>
      </c>
      <c r="D96" s="16">
        <v>0</v>
      </c>
      <c r="F96" s="191"/>
      <c r="G96" s="157"/>
      <c r="H96" s="191"/>
    </row>
    <row r="97" spans="2:8">
      <c r="B97" s="33" t="s">
        <v>454</v>
      </c>
      <c r="C97" s="27" t="s">
        <v>96</v>
      </c>
      <c r="D97" s="16">
        <v>0</v>
      </c>
      <c r="F97" s="191"/>
      <c r="G97" s="157"/>
      <c r="H97" s="191"/>
    </row>
    <row r="98" spans="2:8">
      <c r="B98" s="33" t="s">
        <v>455</v>
      </c>
      <c r="C98" s="27" t="s">
        <v>96</v>
      </c>
      <c r="D98" s="16">
        <v>0</v>
      </c>
      <c r="F98" s="191"/>
      <c r="G98" s="157"/>
      <c r="H98" s="191"/>
    </row>
    <row r="99" spans="2:8">
      <c r="B99" s="33" t="s">
        <v>456</v>
      </c>
      <c r="C99" s="27" t="s">
        <v>96</v>
      </c>
      <c r="D99" s="16">
        <v>0</v>
      </c>
      <c r="F99" s="191"/>
      <c r="G99" s="157"/>
      <c r="H99" s="191"/>
    </row>
    <row r="100" spans="2:8">
      <c r="B100" s="137" t="s">
        <v>457</v>
      </c>
      <c r="C100" s="118" t="s">
        <v>96</v>
      </c>
      <c r="D100" s="138">
        <v>0</v>
      </c>
      <c r="F100" s="192"/>
      <c r="G100" s="158"/>
      <c r="H100" s="192"/>
    </row>
  </sheetData>
  <mergeCells count="23">
    <mergeCell ref="H83:H100"/>
    <mergeCell ref="H75:H80"/>
    <mergeCell ref="H4:H17"/>
    <mergeCell ref="H20:H32"/>
    <mergeCell ref="H35:H41"/>
    <mergeCell ref="H61:H72"/>
    <mergeCell ref="F61:F72"/>
    <mergeCell ref="G61:G72"/>
    <mergeCell ref="F75:F80"/>
    <mergeCell ref="G75:G80"/>
    <mergeCell ref="F83:F100"/>
    <mergeCell ref="F4:F17"/>
    <mergeCell ref="G4:G17"/>
    <mergeCell ref="F20:F32"/>
    <mergeCell ref="G20:G25"/>
    <mergeCell ref="F35:F41"/>
    <mergeCell ref="F44:F50"/>
    <mergeCell ref="H44:H50"/>
    <mergeCell ref="F52:F55"/>
    <mergeCell ref="H52:H55"/>
    <mergeCell ref="G35:G41"/>
    <mergeCell ref="G44:G50"/>
    <mergeCell ref="G52:G55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I82"/>
  <sheetViews>
    <sheetView workbookViewId="0">
      <pane ySplit="2" topLeftCell="A3" activePane="bottomLeft" state="frozen"/>
      <selection pane="bottomLeft" activeCell="J6" sqref="J6"/>
    </sheetView>
  </sheetViews>
  <sheetFormatPr defaultRowHeight="15"/>
  <cols>
    <col min="2" max="2" width="52.42578125" bestFit="1" customWidth="1"/>
    <col min="3" max="3" width="22.7109375" customWidth="1"/>
    <col min="4" max="4" width="25.140625" customWidth="1"/>
    <col min="5" max="5" width="22.7109375" customWidth="1"/>
    <col min="6" max="6" width="13" customWidth="1"/>
    <col min="7" max="7" width="13" style="49" customWidth="1"/>
  </cols>
  <sheetData>
    <row r="2" spans="2:8">
      <c r="C2" s="20" t="s">
        <v>13</v>
      </c>
      <c r="D2" s="20" t="s">
        <v>46</v>
      </c>
      <c r="E2" s="20"/>
      <c r="F2" s="43" t="s">
        <v>16</v>
      </c>
      <c r="G2" s="1" t="s">
        <v>17</v>
      </c>
      <c r="H2" s="1" t="s">
        <v>389</v>
      </c>
    </row>
    <row r="3" spans="2:8">
      <c r="B3" s="20" t="s">
        <v>47</v>
      </c>
      <c r="C3" s="20"/>
      <c r="D3" s="20"/>
      <c r="E3" s="20"/>
      <c r="F3" s="44"/>
      <c r="G3" s="45"/>
    </row>
    <row r="4" spans="2:8">
      <c r="B4" s="24" t="s">
        <v>48</v>
      </c>
      <c r="C4" s="25" t="s">
        <v>23</v>
      </c>
      <c r="D4" s="25">
        <v>1</v>
      </c>
      <c r="E4" s="14"/>
      <c r="F4" s="208" t="s">
        <v>49</v>
      </c>
      <c r="G4"/>
      <c r="H4" s="208"/>
    </row>
    <row r="5" spans="2:8">
      <c r="B5" s="26" t="s">
        <v>50</v>
      </c>
      <c r="C5" s="27" t="s">
        <v>23</v>
      </c>
      <c r="D5" s="27">
        <v>2</v>
      </c>
      <c r="E5" s="16"/>
      <c r="F5" s="209" t="s">
        <v>51</v>
      </c>
      <c r="G5"/>
      <c r="H5" s="209"/>
    </row>
    <row r="6" spans="2:8">
      <c r="B6" s="26" t="s">
        <v>52</v>
      </c>
      <c r="C6" s="27" t="s">
        <v>23</v>
      </c>
      <c r="D6" s="27">
        <v>0</v>
      </c>
      <c r="E6" s="16"/>
      <c r="F6" s="209" t="s">
        <v>51</v>
      </c>
      <c r="G6"/>
      <c r="H6" s="209"/>
    </row>
    <row r="7" spans="2:8">
      <c r="B7" s="26" t="s">
        <v>53</v>
      </c>
      <c r="C7" s="27" t="s">
        <v>23</v>
      </c>
      <c r="D7" s="27">
        <v>5</v>
      </c>
      <c r="E7" s="16"/>
      <c r="F7" s="209" t="s">
        <v>51</v>
      </c>
      <c r="G7"/>
      <c r="H7" s="209"/>
    </row>
    <row r="8" spans="2:8">
      <c r="B8" s="26" t="s">
        <v>54</v>
      </c>
      <c r="C8" s="27" t="s">
        <v>23</v>
      </c>
      <c r="D8" s="27">
        <v>26</v>
      </c>
      <c r="E8" s="16"/>
      <c r="F8" s="209" t="s">
        <v>51</v>
      </c>
      <c r="G8"/>
      <c r="H8" s="209"/>
    </row>
    <row r="9" spans="2:8">
      <c r="B9" s="26" t="s">
        <v>55</v>
      </c>
      <c r="C9" s="27" t="s">
        <v>23</v>
      </c>
      <c r="D9" s="27">
        <v>2</v>
      </c>
      <c r="E9" s="16"/>
      <c r="F9" s="209" t="s">
        <v>51</v>
      </c>
      <c r="G9"/>
      <c r="H9" s="209"/>
    </row>
    <row r="10" spans="2:8">
      <c r="B10" s="26" t="s">
        <v>56</v>
      </c>
      <c r="C10" s="27" t="s">
        <v>23</v>
      </c>
      <c r="D10" s="27">
        <v>1</v>
      </c>
      <c r="E10" s="16"/>
      <c r="F10" s="209" t="s">
        <v>51</v>
      </c>
      <c r="G10"/>
      <c r="H10" s="209"/>
    </row>
    <row r="11" spans="2:8">
      <c r="B11" s="26" t="s">
        <v>57</v>
      </c>
      <c r="C11" s="27" t="s">
        <v>23</v>
      </c>
      <c r="D11" s="27">
        <v>1</v>
      </c>
      <c r="E11" s="16"/>
      <c r="F11" s="209" t="s">
        <v>51</v>
      </c>
      <c r="G11"/>
      <c r="H11" s="209"/>
    </row>
    <row r="12" spans="2:8">
      <c r="B12" s="26" t="s">
        <v>58</v>
      </c>
      <c r="C12" s="27" t="s">
        <v>23</v>
      </c>
      <c r="D12" s="27">
        <v>1</v>
      </c>
      <c r="E12" s="16"/>
      <c r="F12" s="209" t="s">
        <v>51</v>
      </c>
      <c r="G12"/>
      <c r="H12" s="209"/>
    </row>
    <row r="13" spans="2:8">
      <c r="B13" s="26" t="s">
        <v>59</v>
      </c>
      <c r="C13" s="27" t="s">
        <v>23</v>
      </c>
      <c r="D13" s="27">
        <v>12</v>
      </c>
      <c r="E13" s="16"/>
      <c r="F13" s="209" t="s">
        <v>51</v>
      </c>
      <c r="G13"/>
      <c r="H13" s="209"/>
    </row>
    <row r="14" spans="2:8">
      <c r="B14" s="26" t="s">
        <v>60</v>
      </c>
      <c r="C14" s="27" t="s">
        <v>23</v>
      </c>
      <c r="D14" s="27">
        <v>10</v>
      </c>
      <c r="E14" s="16" t="s">
        <v>515</v>
      </c>
      <c r="F14" s="209" t="s">
        <v>51</v>
      </c>
      <c r="G14"/>
      <c r="H14" s="209"/>
    </row>
    <row r="15" spans="2:8" ht="29.25" customHeight="1">
      <c r="B15" s="46" t="s">
        <v>61</v>
      </c>
      <c r="C15" s="30" t="s">
        <v>23</v>
      </c>
      <c r="D15" s="30">
        <v>25</v>
      </c>
      <c r="E15" s="188" t="s">
        <v>516</v>
      </c>
      <c r="F15" s="210" t="s">
        <v>51</v>
      </c>
      <c r="G15"/>
      <c r="H15" s="210"/>
    </row>
    <row r="16" spans="2:8">
      <c r="B16" s="47"/>
      <c r="C16" s="48"/>
      <c r="D16" s="11"/>
      <c r="E16" s="11"/>
      <c r="F16" s="49"/>
      <c r="G16"/>
    </row>
    <row r="17" spans="2:9">
      <c r="B17" s="50" t="s">
        <v>62</v>
      </c>
      <c r="C17" s="51"/>
      <c r="F17" s="49"/>
      <c r="G17"/>
    </row>
    <row r="18" spans="2:9">
      <c r="B18" s="24" t="s">
        <v>63</v>
      </c>
      <c r="C18" s="25" t="s">
        <v>23</v>
      </c>
      <c r="D18" s="14">
        <v>357</v>
      </c>
      <c r="E18" s="11"/>
      <c r="F18" s="199" t="s">
        <v>239</v>
      </c>
      <c r="G18" s="199" t="s">
        <v>20</v>
      </c>
      <c r="H18" s="199"/>
    </row>
    <row r="19" spans="2:9">
      <c r="B19" s="26" t="s">
        <v>64</v>
      </c>
      <c r="C19" s="27" t="s">
        <v>23</v>
      </c>
      <c r="D19" s="16">
        <v>3</v>
      </c>
      <c r="E19" s="11"/>
      <c r="F19" s="200"/>
      <c r="G19" s="200"/>
      <c r="H19" s="200"/>
    </row>
    <row r="20" spans="2:9">
      <c r="B20" s="26" t="s">
        <v>65</v>
      </c>
      <c r="C20" s="27" t="s">
        <v>23</v>
      </c>
      <c r="D20" s="16"/>
      <c r="E20" s="11"/>
      <c r="F20" s="200"/>
      <c r="G20" s="200"/>
      <c r="H20" s="200"/>
    </row>
    <row r="21" spans="2:9">
      <c r="B21" s="29" t="s">
        <v>66</v>
      </c>
      <c r="C21" s="27" t="s">
        <v>23</v>
      </c>
      <c r="D21" s="16">
        <v>719</v>
      </c>
      <c r="E21" s="11"/>
      <c r="F21" s="200"/>
      <c r="G21" s="200"/>
      <c r="H21" s="200"/>
    </row>
    <row r="22" spans="2:9">
      <c r="B22" s="29" t="s">
        <v>67</v>
      </c>
      <c r="C22" s="27" t="s">
        <v>23</v>
      </c>
      <c r="D22" s="16">
        <v>963</v>
      </c>
      <c r="E22" s="11"/>
      <c r="F22" s="200"/>
      <c r="G22" s="200"/>
      <c r="H22" s="200"/>
    </row>
    <row r="23" spans="2:9">
      <c r="B23" s="29" t="s">
        <v>68</v>
      </c>
      <c r="C23" s="27" t="s">
        <v>23</v>
      </c>
      <c r="D23" s="16">
        <v>39</v>
      </c>
      <c r="E23" s="11"/>
      <c r="F23" s="200"/>
      <c r="G23" s="200"/>
      <c r="H23" s="200"/>
    </row>
    <row r="24" spans="2:9">
      <c r="B24" s="42" t="s">
        <v>240</v>
      </c>
      <c r="C24" s="30" t="s">
        <v>23</v>
      </c>
      <c r="D24" s="189">
        <v>65</v>
      </c>
      <c r="E24" s="11"/>
      <c r="F24" s="201"/>
      <c r="G24" s="201"/>
      <c r="H24" s="201"/>
    </row>
    <row r="25" spans="2:9">
      <c r="B25" s="52"/>
    </row>
    <row r="26" spans="2:9">
      <c r="B26" s="216" t="s">
        <v>69</v>
      </c>
      <c r="C26" s="216"/>
      <c r="D26" s="216"/>
      <c r="E26" s="53"/>
    </row>
    <row r="27" spans="2:9">
      <c r="B27" s="54" t="s">
        <v>70</v>
      </c>
      <c r="C27" s="55"/>
      <c r="D27" s="56" t="s">
        <v>71</v>
      </c>
      <c r="E27" s="217" t="s">
        <v>72</v>
      </c>
      <c r="F27" s="218"/>
    </row>
    <row r="28" spans="2:9" ht="15" customHeight="1">
      <c r="B28" s="17" t="s">
        <v>73</v>
      </c>
      <c r="C28" s="27" t="s">
        <v>23</v>
      </c>
      <c r="D28" s="18">
        <v>12</v>
      </c>
      <c r="E28" s="219">
        <v>14</v>
      </c>
      <c r="F28" s="220"/>
      <c r="G28" s="208" t="s">
        <v>49</v>
      </c>
      <c r="H28" s="208" t="s">
        <v>20</v>
      </c>
      <c r="I28" s="208"/>
    </row>
    <row r="29" spans="2:9">
      <c r="B29" s="17" t="s">
        <v>74</v>
      </c>
      <c r="C29" s="27" t="s">
        <v>23</v>
      </c>
      <c r="D29" s="18">
        <v>45</v>
      </c>
      <c r="E29" s="219">
        <v>58</v>
      </c>
      <c r="F29" s="220"/>
      <c r="G29" s="209"/>
      <c r="H29" s="209"/>
      <c r="I29" s="209"/>
    </row>
    <row r="30" spans="2:9">
      <c r="B30" s="17" t="s">
        <v>75</v>
      </c>
      <c r="C30" s="27" t="s">
        <v>23</v>
      </c>
      <c r="D30" s="18">
        <v>85</v>
      </c>
      <c r="E30" s="219">
        <v>69</v>
      </c>
      <c r="F30" s="220"/>
      <c r="G30" s="209"/>
      <c r="H30" s="209"/>
      <c r="I30" s="209"/>
    </row>
    <row r="31" spans="2:9">
      <c r="B31" s="17" t="s">
        <v>76</v>
      </c>
      <c r="C31" s="27" t="s">
        <v>23</v>
      </c>
      <c r="D31" s="18">
        <v>95</v>
      </c>
      <c r="E31" s="219">
        <v>75</v>
      </c>
      <c r="F31" s="220"/>
      <c r="G31" s="209"/>
      <c r="H31" s="209"/>
      <c r="I31" s="209"/>
    </row>
    <row r="32" spans="2:9">
      <c r="B32" s="17" t="s">
        <v>77</v>
      </c>
      <c r="C32" s="27" t="s">
        <v>23</v>
      </c>
      <c r="D32" s="18">
        <v>86</v>
      </c>
      <c r="E32" s="219">
        <v>61</v>
      </c>
      <c r="F32" s="220"/>
      <c r="G32" s="209"/>
      <c r="H32" s="209"/>
      <c r="I32" s="209"/>
    </row>
    <row r="33" spans="2:9">
      <c r="B33" s="17" t="s">
        <v>78</v>
      </c>
      <c r="C33" s="27" t="s">
        <v>23</v>
      </c>
      <c r="D33" s="18">
        <v>57</v>
      </c>
      <c r="E33" s="219">
        <v>57</v>
      </c>
      <c r="F33" s="220"/>
      <c r="G33" s="209"/>
      <c r="H33" s="209"/>
      <c r="I33" s="209"/>
    </row>
    <row r="34" spans="2:9">
      <c r="B34" s="17" t="s">
        <v>79</v>
      </c>
      <c r="C34" s="27" t="s">
        <v>23</v>
      </c>
      <c r="D34" s="221">
        <v>274</v>
      </c>
      <c r="E34" s="221">
        <v>328</v>
      </c>
      <c r="F34" s="224"/>
      <c r="G34" s="209"/>
      <c r="H34" s="209"/>
      <c r="I34" s="209"/>
    </row>
    <row r="35" spans="2:9">
      <c r="B35" s="17" t="s">
        <v>80</v>
      </c>
      <c r="C35" s="27" t="s">
        <v>23</v>
      </c>
      <c r="D35" s="222"/>
      <c r="E35" s="222"/>
      <c r="F35" s="225"/>
      <c r="G35" s="209"/>
      <c r="H35" s="209"/>
      <c r="I35" s="209"/>
    </row>
    <row r="36" spans="2:9">
      <c r="B36" s="17" t="s">
        <v>81</v>
      </c>
      <c r="C36" s="27" t="s">
        <v>23</v>
      </c>
      <c r="D36" s="222"/>
      <c r="E36" s="222"/>
      <c r="F36" s="225"/>
      <c r="G36" s="209"/>
      <c r="H36" s="209"/>
      <c r="I36" s="209"/>
    </row>
    <row r="37" spans="2:9">
      <c r="B37" s="17" t="s">
        <v>82</v>
      </c>
      <c r="C37" s="57" t="s">
        <v>23</v>
      </c>
      <c r="D37" s="222"/>
      <c r="E37" s="222"/>
      <c r="F37" s="225"/>
      <c r="G37" s="209"/>
      <c r="H37" s="209"/>
      <c r="I37" s="209"/>
    </row>
    <row r="38" spans="2:9">
      <c r="B38" s="17" t="s">
        <v>83</v>
      </c>
      <c r="C38" s="27" t="s">
        <v>23</v>
      </c>
      <c r="D38" s="223"/>
      <c r="E38" s="223"/>
      <c r="F38" s="226"/>
      <c r="G38" s="209"/>
      <c r="H38" s="209"/>
      <c r="I38" s="209"/>
    </row>
    <row r="39" spans="2:9">
      <c r="B39" s="17" t="s">
        <v>84</v>
      </c>
      <c r="C39" s="27" t="s">
        <v>23</v>
      </c>
      <c r="D39" s="227">
        <v>88</v>
      </c>
      <c r="E39" s="227">
        <v>96</v>
      </c>
      <c r="F39" s="229"/>
      <c r="G39" s="209"/>
      <c r="H39" s="209"/>
      <c r="I39" s="209"/>
    </row>
    <row r="40" spans="2:9">
      <c r="B40" s="17" t="s">
        <v>85</v>
      </c>
      <c r="C40" s="27" t="s">
        <v>23</v>
      </c>
      <c r="D40" s="228"/>
      <c r="E40" s="228"/>
      <c r="F40" s="230"/>
      <c r="G40" s="209"/>
      <c r="H40" s="209"/>
      <c r="I40" s="209"/>
    </row>
    <row r="41" spans="2:9">
      <c r="B41" s="17" t="s">
        <v>86</v>
      </c>
      <c r="C41" s="27" t="s">
        <v>23</v>
      </c>
      <c r="D41" s="231">
        <v>153</v>
      </c>
      <c r="E41" s="231">
        <v>141294</v>
      </c>
      <c r="F41" s="233"/>
      <c r="G41" s="209"/>
      <c r="H41" s="209"/>
      <c r="I41" s="209"/>
    </row>
    <row r="42" spans="2:9">
      <c r="B42" s="17" t="s">
        <v>87</v>
      </c>
      <c r="C42" s="27" t="s">
        <v>23</v>
      </c>
      <c r="D42" s="232"/>
      <c r="E42" s="232"/>
      <c r="F42" s="234"/>
      <c r="G42" s="210"/>
      <c r="H42" s="210"/>
      <c r="I42" s="210"/>
    </row>
    <row r="43" spans="2:9">
      <c r="B43" s="58" t="s">
        <v>88</v>
      </c>
      <c r="C43" s="9"/>
      <c r="D43" s="59"/>
      <c r="E43" s="238"/>
      <c r="F43" s="239"/>
    </row>
    <row r="44" spans="2:9">
      <c r="F44" s="5"/>
    </row>
    <row r="45" spans="2:9" ht="30">
      <c r="B45" s="60" t="s">
        <v>89</v>
      </c>
      <c r="C45" s="61"/>
      <c r="D45" s="62">
        <v>1794</v>
      </c>
      <c r="F45" s="63" t="s">
        <v>90</v>
      </c>
      <c r="G45" s="63"/>
      <c r="H45" s="63"/>
    </row>
    <row r="46" spans="2:9">
      <c r="B46" s="52"/>
      <c r="F46" s="49"/>
      <c r="G46"/>
    </row>
    <row r="47" spans="2:9">
      <c r="B47" s="38" t="s">
        <v>92</v>
      </c>
      <c r="G47"/>
    </row>
    <row r="48" spans="2:9">
      <c r="B48" s="64" t="s">
        <v>93</v>
      </c>
      <c r="C48" s="25" t="s">
        <v>23</v>
      </c>
      <c r="D48" s="25">
        <v>0</v>
      </c>
      <c r="E48" s="65"/>
      <c r="F48" s="208" t="s">
        <v>94</v>
      </c>
      <c r="G48" s="240" t="s">
        <v>20</v>
      </c>
      <c r="H48" s="208"/>
    </row>
    <row r="49" spans="1:8">
      <c r="B49" s="17" t="s">
        <v>95</v>
      </c>
      <c r="C49" s="27" t="s">
        <v>96</v>
      </c>
      <c r="D49" s="27">
        <v>7</v>
      </c>
      <c r="E49" s="19"/>
      <c r="F49" s="209"/>
      <c r="G49" s="241"/>
      <c r="H49" s="209"/>
    </row>
    <row r="50" spans="1:8">
      <c r="B50" s="17" t="s">
        <v>97</v>
      </c>
      <c r="C50" s="27" t="s">
        <v>96</v>
      </c>
      <c r="D50" s="27">
        <v>0</v>
      </c>
      <c r="E50" s="19"/>
      <c r="F50" s="209"/>
      <c r="G50" s="241"/>
      <c r="H50" s="209"/>
    </row>
    <row r="51" spans="1:8">
      <c r="B51" s="17" t="s">
        <v>98</v>
      </c>
      <c r="C51" s="27" t="s">
        <v>96</v>
      </c>
      <c r="D51" s="27">
        <v>15</v>
      </c>
      <c r="E51" s="19"/>
      <c r="F51" s="209"/>
      <c r="G51" s="241"/>
      <c r="H51" s="209"/>
    </row>
    <row r="52" spans="1:8">
      <c r="A52" t="s">
        <v>438</v>
      </c>
      <c r="B52" s="17" t="s">
        <v>459</v>
      </c>
      <c r="C52" s="27" t="s">
        <v>96</v>
      </c>
      <c r="D52" s="27">
        <v>480</v>
      </c>
      <c r="E52" s="19"/>
      <c r="F52" s="209"/>
      <c r="G52" s="241"/>
      <c r="H52" s="209"/>
    </row>
    <row r="53" spans="1:8">
      <c r="B53" s="17" t="s">
        <v>99</v>
      </c>
      <c r="C53" s="27" t="s">
        <v>96</v>
      </c>
      <c r="D53" s="27">
        <v>6</v>
      </c>
      <c r="E53" s="19"/>
      <c r="F53" s="209"/>
      <c r="G53" s="241"/>
      <c r="H53" s="209"/>
    </row>
    <row r="54" spans="1:8">
      <c r="B54" s="66" t="s">
        <v>100</v>
      </c>
      <c r="C54" s="30" t="s">
        <v>96</v>
      </c>
      <c r="D54" s="30">
        <v>409</v>
      </c>
      <c r="E54" s="67">
        <v>293</v>
      </c>
      <c r="F54" s="210"/>
      <c r="G54" s="242"/>
      <c r="H54" s="210"/>
    </row>
    <row r="55" spans="1:8">
      <c r="B55" s="139" t="s">
        <v>382</v>
      </c>
      <c r="C55" s="40" t="s">
        <v>96</v>
      </c>
      <c r="D55" s="40">
        <v>7</v>
      </c>
      <c r="E55" s="62"/>
      <c r="F55" s="140" t="s">
        <v>19</v>
      </c>
      <c r="G55" s="140"/>
      <c r="H55" s="140"/>
    </row>
    <row r="56" spans="1:8">
      <c r="B56" s="52"/>
      <c r="F56" s="49"/>
      <c r="G56"/>
    </row>
    <row r="57" spans="1:8" ht="13.5" customHeight="1">
      <c r="B57" s="20" t="s">
        <v>101</v>
      </c>
      <c r="F57" s="49"/>
      <c r="G57"/>
    </row>
    <row r="58" spans="1:8">
      <c r="B58" s="68" t="s">
        <v>517</v>
      </c>
      <c r="C58" s="25">
        <v>3978</v>
      </c>
      <c r="F58" s="199" t="s">
        <v>91</v>
      </c>
      <c r="G58" s="243" t="s">
        <v>20</v>
      </c>
      <c r="H58" s="199"/>
    </row>
    <row r="59" spans="1:8" ht="17.25" customHeight="1">
      <c r="B59" s="70" t="s">
        <v>518</v>
      </c>
      <c r="C59" s="27">
        <v>1204</v>
      </c>
      <c r="D59" s="71"/>
      <c r="E59" s="72"/>
      <c r="F59" s="200"/>
      <c r="G59" s="244"/>
      <c r="H59" s="200"/>
    </row>
    <row r="60" spans="1:8">
      <c r="B60" s="70" t="s">
        <v>519</v>
      </c>
      <c r="C60" s="27">
        <v>1723</v>
      </c>
      <c r="D60" s="71"/>
      <c r="F60" s="200"/>
      <c r="G60" s="244"/>
      <c r="H60" s="200"/>
    </row>
    <row r="61" spans="1:8">
      <c r="B61" s="70" t="s">
        <v>520</v>
      </c>
      <c r="C61" s="27">
        <v>1432</v>
      </c>
      <c r="D61" s="71"/>
      <c r="F61" s="200"/>
      <c r="G61" s="244"/>
      <c r="H61" s="200"/>
    </row>
    <row r="62" spans="1:8">
      <c r="B62" s="70" t="s">
        <v>521</v>
      </c>
      <c r="C62" s="27">
        <v>1416</v>
      </c>
      <c r="D62" s="71"/>
      <c r="F62" s="200"/>
      <c r="G62" s="244"/>
      <c r="H62" s="200"/>
    </row>
    <row r="63" spans="1:8">
      <c r="B63" s="70" t="s">
        <v>522</v>
      </c>
      <c r="C63" s="27">
        <v>1333</v>
      </c>
      <c r="D63" s="71"/>
      <c r="F63" s="200"/>
      <c r="G63" s="244"/>
      <c r="H63" s="200"/>
    </row>
    <row r="64" spans="1:8">
      <c r="B64" s="70" t="s">
        <v>523</v>
      </c>
      <c r="C64" s="27">
        <v>1253</v>
      </c>
      <c r="D64" s="71"/>
      <c r="F64" s="200"/>
      <c r="G64" s="244"/>
      <c r="H64" s="200"/>
    </row>
    <row r="65" spans="2:9">
      <c r="B65" s="70" t="s">
        <v>524</v>
      </c>
      <c r="C65" s="27">
        <v>1187</v>
      </c>
      <c r="D65" s="71"/>
      <c r="F65" s="200"/>
      <c r="G65" s="244"/>
      <c r="H65" s="200"/>
    </row>
    <row r="66" spans="2:9">
      <c r="B66" s="70" t="s">
        <v>525</v>
      </c>
      <c r="C66" s="27">
        <v>889</v>
      </c>
      <c r="D66" s="71"/>
      <c r="F66" s="200"/>
      <c r="G66" s="244"/>
      <c r="H66" s="200"/>
    </row>
    <row r="67" spans="2:9">
      <c r="B67" s="73" t="s">
        <v>526</v>
      </c>
      <c r="C67" s="30">
        <v>682</v>
      </c>
      <c r="D67" s="74"/>
      <c r="F67" s="201"/>
      <c r="G67" s="245"/>
      <c r="H67" s="201"/>
    </row>
    <row r="69" spans="2:9">
      <c r="B69" s="20" t="s">
        <v>102</v>
      </c>
      <c r="C69" s="20"/>
      <c r="D69" s="20"/>
      <c r="E69" s="20"/>
      <c r="F69" s="20"/>
      <c r="G69" s="75"/>
    </row>
    <row r="70" spans="2:9">
      <c r="B70" s="76"/>
      <c r="C70" s="13"/>
      <c r="D70" s="13" t="s">
        <v>71</v>
      </c>
      <c r="E70" s="246" t="s">
        <v>72</v>
      </c>
      <c r="F70" s="247"/>
      <c r="G70" s="208" t="s">
        <v>19</v>
      </c>
      <c r="H70" s="208" t="s">
        <v>20</v>
      </c>
      <c r="I70" s="208"/>
    </row>
    <row r="71" spans="2:9">
      <c r="B71" s="17" t="s">
        <v>103</v>
      </c>
      <c r="C71" s="27" t="s">
        <v>96</v>
      </c>
      <c r="D71" s="27">
        <v>10</v>
      </c>
      <c r="E71" s="211"/>
      <c r="F71" s="211"/>
      <c r="G71" s="209"/>
      <c r="H71" s="209"/>
      <c r="I71" s="209"/>
    </row>
    <row r="72" spans="2:9">
      <c r="B72" s="17" t="s">
        <v>104</v>
      </c>
      <c r="C72" s="27" t="s">
        <v>96</v>
      </c>
      <c r="D72" s="27">
        <v>2</v>
      </c>
      <c r="E72" s="212"/>
      <c r="F72" s="213"/>
      <c r="G72" s="209"/>
      <c r="H72" s="209"/>
      <c r="I72" s="209"/>
    </row>
    <row r="73" spans="2:9">
      <c r="B73" s="17" t="s">
        <v>105</v>
      </c>
      <c r="C73" s="27" t="s">
        <v>96</v>
      </c>
      <c r="D73" s="27">
        <v>16</v>
      </c>
      <c r="E73" s="212"/>
      <c r="F73" s="213"/>
      <c r="G73" s="209"/>
      <c r="H73" s="209"/>
      <c r="I73" s="209"/>
    </row>
    <row r="74" spans="2:9">
      <c r="B74" s="17" t="s">
        <v>106</v>
      </c>
      <c r="C74" s="27" t="s">
        <v>96</v>
      </c>
      <c r="D74" s="27">
        <v>3</v>
      </c>
      <c r="E74" s="212"/>
      <c r="F74" s="213"/>
      <c r="G74" s="209"/>
      <c r="H74" s="209"/>
      <c r="I74" s="209"/>
    </row>
    <row r="75" spans="2:9">
      <c r="B75" s="66" t="s">
        <v>107</v>
      </c>
      <c r="C75" s="30" t="s">
        <v>96</v>
      </c>
      <c r="D75" s="30">
        <v>8</v>
      </c>
      <c r="E75" s="214"/>
      <c r="F75" s="215"/>
      <c r="G75" s="210"/>
      <c r="H75" s="210"/>
      <c r="I75" s="210"/>
    </row>
    <row r="76" spans="2:9">
      <c r="B76" s="20"/>
      <c r="C76" s="20"/>
      <c r="D76" s="20"/>
      <c r="E76" s="20"/>
      <c r="F76" s="20"/>
      <c r="G76" s="75"/>
    </row>
    <row r="77" spans="2:9">
      <c r="B77" s="51" t="s">
        <v>245</v>
      </c>
    </row>
    <row r="78" spans="2:9">
      <c r="B78" s="64" t="s">
        <v>241</v>
      </c>
      <c r="C78" s="25" t="s">
        <v>23</v>
      </c>
      <c r="D78" s="27"/>
      <c r="E78" s="235" t="s">
        <v>527</v>
      </c>
      <c r="F78" s="199" t="s">
        <v>91</v>
      </c>
      <c r="G78" s="199"/>
      <c r="H78" s="199"/>
    </row>
    <row r="79" spans="2:9">
      <c r="B79" s="17" t="s">
        <v>349</v>
      </c>
      <c r="C79" s="27" t="s">
        <v>23</v>
      </c>
      <c r="D79" s="27">
        <v>14</v>
      </c>
      <c r="E79" s="236"/>
      <c r="F79" s="200"/>
      <c r="G79" s="200"/>
      <c r="H79" s="200"/>
    </row>
    <row r="80" spans="2:9">
      <c r="B80" s="17" t="s">
        <v>242</v>
      </c>
      <c r="C80" s="27" t="s">
        <v>23</v>
      </c>
      <c r="D80" s="27">
        <v>11</v>
      </c>
      <c r="E80" s="237"/>
      <c r="F80" s="200"/>
      <c r="G80" s="200"/>
      <c r="H80" s="200"/>
    </row>
    <row r="81" spans="2:8">
      <c r="B81" s="17" t="s">
        <v>243</v>
      </c>
      <c r="C81" s="27" t="s">
        <v>23</v>
      </c>
      <c r="D81" s="71">
        <v>0</v>
      </c>
      <c r="F81" s="200"/>
      <c r="G81" s="200"/>
      <c r="H81" s="200"/>
    </row>
    <row r="82" spans="2:8">
      <c r="B82" s="66" t="s">
        <v>244</v>
      </c>
      <c r="C82" s="30" t="s">
        <v>23</v>
      </c>
      <c r="D82" s="74"/>
      <c r="F82" s="201"/>
      <c r="G82" s="201"/>
      <c r="H82" s="201"/>
    </row>
  </sheetData>
  <mergeCells count="42">
    <mergeCell ref="I28:I42"/>
    <mergeCell ref="H48:H54"/>
    <mergeCell ref="H58:H67"/>
    <mergeCell ref="I70:I75"/>
    <mergeCell ref="E43:F43"/>
    <mergeCell ref="F48:F54"/>
    <mergeCell ref="G48:G54"/>
    <mergeCell ref="F58:F67"/>
    <mergeCell ref="G58:G67"/>
    <mergeCell ref="E70:F70"/>
    <mergeCell ref="G70:G75"/>
    <mergeCell ref="F4:F15"/>
    <mergeCell ref="F18:F24"/>
    <mergeCell ref="G18:G24"/>
    <mergeCell ref="H28:H42"/>
    <mergeCell ref="E29:F29"/>
    <mergeCell ref="E30:F30"/>
    <mergeCell ref="E31:F31"/>
    <mergeCell ref="E32:F32"/>
    <mergeCell ref="H4:H15"/>
    <mergeCell ref="H18:H24"/>
    <mergeCell ref="E39:F40"/>
    <mergeCell ref="E41:F42"/>
    <mergeCell ref="B26:D26"/>
    <mergeCell ref="E27:F27"/>
    <mergeCell ref="E28:F28"/>
    <mergeCell ref="G28:G42"/>
    <mergeCell ref="E33:F33"/>
    <mergeCell ref="D34:D38"/>
    <mergeCell ref="E34:F38"/>
    <mergeCell ref="D39:D40"/>
    <mergeCell ref="D41:D42"/>
    <mergeCell ref="G78:G82"/>
    <mergeCell ref="H78:H82"/>
    <mergeCell ref="H70:H75"/>
    <mergeCell ref="E71:F71"/>
    <mergeCell ref="E72:F72"/>
    <mergeCell ref="E73:F73"/>
    <mergeCell ref="E74:F74"/>
    <mergeCell ref="E75:F75"/>
    <mergeCell ref="E78:E80"/>
    <mergeCell ref="F78:F82"/>
  </mergeCells>
  <pageMargins left="0.7" right="0.7" top="0.75" bottom="0.75" header="0.3" footer="0.3"/>
  <pageSetup scale="80"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2:AE249"/>
  <sheetViews>
    <sheetView zoomScale="70" zoomScaleNormal="70" workbookViewId="0">
      <selection activeCell="N13" sqref="N13"/>
    </sheetView>
  </sheetViews>
  <sheetFormatPr defaultRowHeight="15"/>
  <cols>
    <col min="2" max="2" width="23" customWidth="1"/>
    <col min="3" max="3" width="11.42578125" customWidth="1"/>
    <col min="4" max="4" width="14.85546875" customWidth="1"/>
    <col min="5" max="5" width="11.42578125" customWidth="1"/>
    <col min="6" max="6" width="17.140625" customWidth="1"/>
    <col min="7" max="7" width="11.42578125" customWidth="1"/>
    <col min="8" max="8" width="19.140625" customWidth="1"/>
    <col min="9" max="9" width="15.42578125" customWidth="1"/>
    <col min="10" max="10" width="15.85546875" customWidth="1"/>
    <col min="11" max="11" width="11.42578125" customWidth="1"/>
    <col min="12" max="12" width="14.85546875" customWidth="1"/>
    <col min="13" max="13" width="14.85546875" bestFit="1" customWidth="1"/>
    <col min="14" max="16" width="12.85546875" customWidth="1"/>
    <col min="17" max="22" width="15.85546875" customWidth="1"/>
    <col min="23" max="23" width="13.140625" customWidth="1"/>
    <col min="24" max="25" width="11.28515625" customWidth="1"/>
    <col min="26" max="26" width="15.42578125" customWidth="1"/>
    <col min="27" max="27" width="10.5703125" customWidth="1"/>
    <col min="28" max="28" width="14.85546875" bestFit="1" customWidth="1"/>
    <col min="29" max="29" width="10.7109375" bestFit="1" customWidth="1"/>
    <col min="30" max="30" width="14.85546875" bestFit="1" customWidth="1"/>
    <col min="31" max="31" width="17.7109375" customWidth="1"/>
    <col min="32" max="32" width="14.85546875" bestFit="1" customWidth="1"/>
  </cols>
  <sheetData>
    <row r="2" spans="2:27">
      <c r="B2" s="20" t="s">
        <v>108</v>
      </c>
      <c r="X2" t="s">
        <v>12</v>
      </c>
    </row>
    <row r="3" spans="2:27" ht="38.25" customHeight="1">
      <c r="B3" s="257" t="s">
        <v>109</v>
      </c>
      <c r="C3" s="260" t="s">
        <v>110</v>
      </c>
      <c r="D3" s="260" t="s">
        <v>111</v>
      </c>
      <c r="E3" s="260" t="s">
        <v>112</v>
      </c>
      <c r="F3" s="260" t="s">
        <v>383</v>
      </c>
      <c r="G3" s="260" t="s">
        <v>384</v>
      </c>
      <c r="H3" s="278" t="s">
        <v>113</v>
      </c>
      <c r="I3" s="254" t="s">
        <v>425</v>
      </c>
      <c r="J3" s="255"/>
      <c r="K3" s="255"/>
      <c r="L3" s="255"/>
      <c r="M3" s="255"/>
      <c r="N3" s="256"/>
      <c r="O3" s="273" t="s">
        <v>440</v>
      </c>
      <c r="P3" s="274"/>
      <c r="Q3" s="266" t="s">
        <v>114</v>
      </c>
      <c r="R3" s="267"/>
      <c r="S3" s="267"/>
      <c r="T3" s="267"/>
      <c r="U3" s="267"/>
      <c r="V3" s="267"/>
      <c r="W3" s="267"/>
      <c r="X3" s="267"/>
      <c r="Y3" s="267"/>
      <c r="Z3" s="268"/>
    </row>
    <row r="4" spans="2:27" ht="38.25" customHeight="1">
      <c r="B4" s="258"/>
      <c r="C4" s="261"/>
      <c r="D4" s="261"/>
      <c r="E4" s="261"/>
      <c r="F4" s="261"/>
      <c r="G4" s="261"/>
      <c r="H4" s="278"/>
      <c r="I4" s="266" t="s">
        <v>424</v>
      </c>
      <c r="J4" s="268"/>
      <c r="K4" s="266" t="s">
        <v>439</v>
      </c>
      <c r="L4" s="268"/>
      <c r="M4" s="266" t="s">
        <v>115</v>
      </c>
      <c r="N4" s="268"/>
      <c r="O4" s="275"/>
      <c r="P4" s="276"/>
      <c r="Q4" s="271" t="s">
        <v>385</v>
      </c>
      <c r="R4" s="277"/>
      <c r="S4" s="277"/>
      <c r="T4" s="272"/>
      <c r="U4" s="271" t="s">
        <v>386</v>
      </c>
      <c r="V4" s="277"/>
      <c r="W4" s="277"/>
      <c r="X4" s="272"/>
      <c r="Y4" s="273" t="s">
        <v>116</v>
      </c>
      <c r="Z4" s="274"/>
      <c r="AA4" s="5"/>
    </row>
    <row r="5" spans="2:27" ht="22.5" customHeight="1">
      <c r="B5" s="258"/>
      <c r="C5" s="261"/>
      <c r="D5" s="261"/>
      <c r="E5" s="261"/>
      <c r="F5" s="261"/>
      <c r="G5" s="261"/>
      <c r="H5" s="260"/>
      <c r="I5" s="257" t="s">
        <v>117</v>
      </c>
      <c r="J5" s="283" t="s">
        <v>118</v>
      </c>
      <c r="K5" s="257" t="s">
        <v>117</v>
      </c>
      <c r="L5" s="283" t="s">
        <v>119</v>
      </c>
      <c r="M5" s="257" t="s">
        <v>117</v>
      </c>
      <c r="N5" s="283" t="s">
        <v>118</v>
      </c>
      <c r="O5" s="257" t="s">
        <v>117</v>
      </c>
      <c r="P5" s="257" t="s">
        <v>118</v>
      </c>
      <c r="Q5" s="271" t="s">
        <v>387</v>
      </c>
      <c r="R5" s="272"/>
      <c r="S5" s="277" t="s">
        <v>469</v>
      </c>
      <c r="T5" s="272"/>
      <c r="U5" s="271" t="s">
        <v>387</v>
      </c>
      <c r="V5" s="272"/>
      <c r="W5" s="271" t="s">
        <v>388</v>
      </c>
      <c r="X5" s="272"/>
      <c r="Y5" s="275"/>
      <c r="Z5" s="276"/>
      <c r="AA5" s="5"/>
    </row>
    <row r="6" spans="2:27" ht="38.25" customHeight="1">
      <c r="B6" s="258"/>
      <c r="C6" s="261"/>
      <c r="D6" s="261"/>
      <c r="E6" s="261"/>
      <c r="F6" s="261"/>
      <c r="G6" s="262"/>
      <c r="H6" s="260"/>
      <c r="I6" s="259"/>
      <c r="J6" s="284"/>
      <c r="K6" s="259"/>
      <c r="L6" s="284"/>
      <c r="M6" s="259"/>
      <c r="N6" s="284"/>
      <c r="O6" s="259"/>
      <c r="P6" s="259"/>
      <c r="Q6" s="77" t="s">
        <v>71</v>
      </c>
      <c r="R6" s="160" t="s">
        <v>72</v>
      </c>
      <c r="S6" s="160" t="s">
        <v>71</v>
      </c>
      <c r="T6" s="128" t="s">
        <v>72</v>
      </c>
      <c r="U6" s="128" t="s">
        <v>71</v>
      </c>
      <c r="V6" s="160" t="s">
        <v>72</v>
      </c>
      <c r="W6" s="160" t="s">
        <v>71</v>
      </c>
      <c r="X6" s="78" t="s">
        <v>72</v>
      </c>
      <c r="Y6" s="161" t="s">
        <v>71</v>
      </c>
      <c r="Z6" s="166" t="s">
        <v>72</v>
      </c>
    </row>
    <row r="7" spans="2:27">
      <c r="B7" s="79" t="s">
        <v>528</v>
      </c>
      <c r="C7" s="80" t="s">
        <v>248</v>
      </c>
      <c r="D7" s="80" t="s">
        <v>529</v>
      </c>
      <c r="E7" s="80" t="s">
        <v>251</v>
      </c>
      <c r="F7" s="80">
        <v>55</v>
      </c>
      <c r="G7" s="80">
        <v>3600</v>
      </c>
      <c r="H7" s="80">
        <v>60</v>
      </c>
      <c r="I7" s="80" t="s">
        <v>530</v>
      </c>
      <c r="J7" s="80" t="s">
        <v>530</v>
      </c>
      <c r="K7" s="80" t="s">
        <v>530</v>
      </c>
      <c r="L7" s="80" t="s">
        <v>530</v>
      </c>
      <c r="M7" s="80">
        <v>147</v>
      </c>
      <c r="N7" s="80">
        <v>98</v>
      </c>
      <c r="O7" s="80"/>
      <c r="P7" s="80"/>
      <c r="Q7" s="80"/>
      <c r="R7" s="80"/>
      <c r="S7" s="80"/>
      <c r="T7" s="80"/>
      <c r="U7" s="80"/>
      <c r="V7" s="80"/>
      <c r="W7" s="80"/>
      <c r="X7" s="80"/>
      <c r="Y7" s="149"/>
      <c r="Z7" s="81"/>
    </row>
    <row r="8" spans="2:27">
      <c r="B8" s="82"/>
      <c r="C8" s="83"/>
      <c r="D8" s="83"/>
      <c r="E8" s="83"/>
      <c r="F8" s="83"/>
      <c r="G8" s="83"/>
      <c r="H8" s="83"/>
      <c r="I8" s="83"/>
      <c r="J8" s="83"/>
      <c r="K8" s="83"/>
      <c r="L8" s="83"/>
      <c r="M8" s="83"/>
      <c r="N8" s="83"/>
      <c r="O8" s="83"/>
      <c r="P8" s="83"/>
      <c r="Q8" s="83"/>
      <c r="R8" s="83"/>
      <c r="S8" s="83"/>
      <c r="T8" s="83"/>
      <c r="U8" s="83"/>
      <c r="V8" s="83"/>
      <c r="W8" s="83"/>
      <c r="X8" s="83"/>
      <c r="Y8" s="150"/>
      <c r="Z8" s="84"/>
    </row>
    <row r="9" spans="2:27">
      <c r="B9" s="82"/>
      <c r="C9" s="83"/>
      <c r="D9" s="83"/>
      <c r="E9" s="83"/>
      <c r="F9" s="83"/>
      <c r="G9" s="83"/>
      <c r="H9" s="83"/>
      <c r="I9" s="83"/>
      <c r="J9" s="83"/>
      <c r="K9" s="83"/>
      <c r="L9" s="83"/>
      <c r="M9" s="83"/>
      <c r="N9" s="83"/>
      <c r="O9" s="83"/>
      <c r="P9" s="83"/>
      <c r="Q9" s="83"/>
      <c r="R9" s="83"/>
      <c r="S9" s="83"/>
      <c r="T9" s="83"/>
      <c r="U9" s="83"/>
      <c r="V9" s="83"/>
      <c r="W9" s="83"/>
      <c r="X9" s="83"/>
      <c r="Y9" s="150"/>
      <c r="Z9" s="84"/>
    </row>
    <row r="10" spans="2:27">
      <c r="B10" s="82"/>
      <c r="C10" s="83"/>
      <c r="D10" s="83"/>
      <c r="E10" s="83"/>
      <c r="F10" s="83"/>
      <c r="G10" s="83"/>
      <c r="H10" s="83"/>
      <c r="I10" s="83"/>
      <c r="J10" s="83"/>
      <c r="K10" s="83"/>
      <c r="L10" s="83"/>
      <c r="M10" s="83"/>
      <c r="N10" s="83"/>
      <c r="O10" s="83"/>
      <c r="P10" s="83"/>
      <c r="Q10" s="83"/>
      <c r="R10" s="83"/>
      <c r="S10" s="83"/>
      <c r="T10" s="83"/>
      <c r="U10" s="83"/>
      <c r="V10" s="83"/>
      <c r="W10" s="83"/>
      <c r="X10" s="83"/>
      <c r="Y10" s="150"/>
      <c r="Z10" s="84"/>
    </row>
    <row r="11" spans="2:27">
      <c r="B11" s="85"/>
      <c r="C11" s="86"/>
      <c r="D11" s="86"/>
      <c r="E11" s="86"/>
      <c r="F11" s="86"/>
      <c r="G11" s="86"/>
      <c r="H11" s="86"/>
      <c r="I11" s="86"/>
      <c r="J11" s="86"/>
      <c r="K11" s="86"/>
      <c r="L11" s="86"/>
      <c r="M11" s="86"/>
      <c r="N11" s="86"/>
      <c r="O11" s="83"/>
      <c r="P11" s="83"/>
      <c r="Q11" s="83"/>
      <c r="R11" s="83"/>
      <c r="S11" s="83"/>
      <c r="T11" s="83"/>
      <c r="U11" s="83"/>
      <c r="V11" s="83"/>
      <c r="W11" s="83"/>
      <c r="X11" s="83"/>
      <c r="Y11" s="150"/>
      <c r="Z11" s="84"/>
    </row>
    <row r="12" spans="2:27">
      <c r="B12" s="88" t="s">
        <v>15</v>
      </c>
      <c r="C12" s="89" t="s">
        <v>0</v>
      </c>
      <c r="J12" s="5"/>
      <c r="K12" s="5"/>
      <c r="L12" s="5"/>
      <c r="M12" s="5"/>
      <c r="N12" s="5"/>
      <c r="O12" s="83"/>
      <c r="P12" s="83"/>
      <c r="Q12" s="83"/>
      <c r="R12" s="83"/>
      <c r="S12" s="83"/>
      <c r="T12" s="83"/>
      <c r="U12" s="83"/>
      <c r="V12" s="83"/>
      <c r="W12" s="83"/>
      <c r="X12" s="83"/>
      <c r="Y12" s="150"/>
      <c r="Z12" s="84"/>
    </row>
    <row r="13" spans="2:27">
      <c r="B13" s="88" t="s">
        <v>16</v>
      </c>
      <c r="C13" s="90" t="s">
        <v>120</v>
      </c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83"/>
      <c r="P13" s="83"/>
      <c r="Q13" s="83"/>
      <c r="R13" s="83"/>
      <c r="S13" s="83"/>
      <c r="T13" s="83"/>
      <c r="U13" s="83"/>
      <c r="V13" s="83"/>
      <c r="W13" s="83"/>
      <c r="X13" s="83"/>
      <c r="Y13" s="150"/>
      <c r="Z13" s="84"/>
    </row>
    <row r="14" spans="2:27">
      <c r="B14" s="88" t="s">
        <v>17</v>
      </c>
      <c r="C14" s="90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83"/>
      <c r="P14" s="83"/>
      <c r="Q14" s="83"/>
      <c r="R14" s="83"/>
      <c r="S14" s="83"/>
      <c r="T14" s="83"/>
      <c r="U14" s="83"/>
      <c r="V14" s="83"/>
      <c r="W14" s="83"/>
      <c r="X14" s="83"/>
      <c r="Y14" s="150"/>
      <c r="Z14" s="84"/>
    </row>
    <row r="15" spans="2:27">
      <c r="B15" s="88" t="s">
        <v>389</v>
      </c>
      <c r="C15" s="89">
        <v>2016</v>
      </c>
      <c r="O15" s="83"/>
      <c r="P15" s="83"/>
      <c r="Q15" s="83"/>
      <c r="R15" s="83"/>
      <c r="S15" s="83"/>
      <c r="T15" s="83"/>
      <c r="U15" s="83"/>
      <c r="V15" s="83"/>
      <c r="W15" s="83"/>
      <c r="X15" s="83"/>
      <c r="Y15" s="150"/>
      <c r="Z15" s="84"/>
    </row>
    <row r="16" spans="2:27">
      <c r="O16" s="83"/>
      <c r="P16" s="83"/>
      <c r="Q16" s="83"/>
      <c r="R16" s="83"/>
      <c r="S16" s="83"/>
      <c r="T16" s="83"/>
      <c r="U16" s="83"/>
      <c r="V16" s="83"/>
      <c r="W16" s="83"/>
      <c r="X16" s="83"/>
      <c r="Y16" s="150"/>
      <c r="Z16" s="84"/>
    </row>
    <row r="17" spans="2:28">
      <c r="O17" s="83"/>
      <c r="P17" s="83"/>
      <c r="Q17" s="83"/>
      <c r="R17" s="83"/>
      <c r="S17" s="83"/>
      <c r="T17" s="83"/>
      <c r="U17" s="83"/>
      <c r="V17" s="83"/>
      <c r="W17" s="83"/>
      <c r="X17" s="83"/>
      <c r="Y17" s="150"/>
      <c r="Z17" s="84"/>
    </row>
    <row r="18" spans="2:28">
      <c r="B18" s="91" t="s">
        <v>256</v>
      </c>
      <c r="O18" s="83"/>
      <c r="P18" s="83"/>
      <c r="Q18" s="83"/>
      <c r="R18" s="83"/>
      <c r="S18" s="83"/>
      <c r="T18" s="83"/>
      <c r="U18" s="83"/>
      <c r="V18" s="83"/>
      <c r="W18" s="83"/>
      <c r="X18" s="83"/>
      <c r="Y18" s="150"/>
      <c r="Z18" s="84"/>
    </row>
    <row r="19" spans="2:28">
      <c r="B19" s="263" t="s">
        <v>109</v>
      </c>
      <c r="C19" s="266" t="s">
        <v>121</v>
      </c>
      <c r="D19" s="267"/>
      <c r="E19" s="267"/>
      <c r="F19" s="267"/>
      <c r="G19" s="267"/>
      <c r="H19" s="268"/>
      <c r="O19" s="83"/>
      <c r="P19" s="83"/>
      <c r="Q19" s="83"/>
      <c r="R19" s="83"/>
      <c r="S19" s="83"/>
      <c r="T19" s="83"/>
      <c r="U19" s="83"/>
      <c r="V19" s="83"/>
      <c r="W19" s="83"/>
      <c r="X19" s="83"/>
      <c r="Y19" s="150"/>
      <c r="Z19" s="84"/>
    </row>
    <row r="20" spans="2:28">
      <c r="B20" s="264"/>
      <c r="C20" s="266" t="s">
        <v>122</v>
      </c>
      <c r="D20" s="267"/>
      <c r="E20" s="267"/>
      <c r="F20" s="267"/>
      <c r="G20" s="267"/>
      <c r="H20" s="268"/>
      <c r="O20" s="83"/>
      <c r="P20" s="83"/>
      <c r="Q20" s="83"/>
      <c r="R20" s="83"/>
      <c r="S20" s="83"/>
      <c r="T20" s="83"/>
      <c r="U20" s="83"/>
      <c r="V20" s="83"/>
      <c r="W20" s="83"/>
      <c r="X20" s="83"/>
      <c r="Y20" s="150"/>
      <c r="Z20" s="84"/>
    </row>
    <row r="21" spans="2:28" ht="45">
      <c r="B21" s="265"/>
      <c r="C21" s="152" t="s">
        <v>123</v>
      </c>
      <c r="D21" s="152" t="s">
        <v>124</v>
      </c>
      <c r="E21" s="152" t="s">
        <v>257</v>
      </c>
      <c r="F21" s="152" t="s">
        <v>258</v>
      </c>
      <c r="G21" s="152" t="s">
        <v>426</v>
      </c>
      <c r="H21" s="153" t="s">
        <v>125</v>
      </c>
      <c r="O21" s="83"/>
      <c r="P21" s="83"/>
      <c r="Q21" s="83"/>
      <c r="R21" s="83"/>
      <c r="S21" s="83"/>
      <c r="T21" s="83"/>
      <c r="U21" s="83"/>
      <c r="V21" s="83"/>
      <c r="W21" s="83"/>
      <c r="X21" s="83"/>
      <c r="Y21" s="150"/>
      <c r="Z21" s="84"/>
    </row>
    <row r="22" spans="2:28">
      <c r="B22" s="79" t="s">
        <v>528</v>
      </c>
      <c r="C22" s="80">
        <v>0</v>
      </c>
      <c r="D22" s="80">
        <v>0</v>
      </c>
      <c r="E22" s="80">
        <v>0</v>
      </c>
      <c r="F22" s="80">
        <v>7</v>
      </c>
      <c r="G22" s="149">
        <v>4</v>
      </c>
      <c r="H22" s="81"/>
      <c r="O22" s="83"/>
      <c r="P22" s="83"/>
      <c r="Q22" s="83"/>
      <c r="R22" s="83"/>
      <c r="S22" s="83"/>
      <c r="T22" s="83"/>
      <c r="U22" s="83"/>
      <c r="V22" s="83"/>
      <c r="W22" s="83"/>
      <c r="X22" s="83"/>
      <c r="Y22" s="150"/>
      <c r="Z22" s="84"/>
    </row>
    <row r="23" spans="2:28">
      <c r="B23" s="82"/>
      <c r="C23" s="83"/>
      <c r="D23" s="83"/>
      <c r="E23" s="83"/>
      <c r="F23" s="83"/>
      <c r="G23" s="150"/>
      <c r="H23" s="84"/>
      <c r="O23" s="83"/>
      <c r="P23" s="83"/>
      <c r="Q23" s="83"/>
      <c r="R23" s="83"/>
      <c r="S23" s="83"/>
      <c r="T23" s="83"/>
      <c r="U23" s="83"/>
      <c r="V23" s="83"/>
      <c r="W23" s="83"/>
      <c r="X23" s="83"/>
      <c r="Y23" s="150"/>
      <c r="Z23" s="84"/>
    </row>
    <row r="24" spans="2:28">
      <c r="B24" s="82"/>
      <c r="C24" s="83"/>
      <c r="D24" s="83"/>
      <c r="E24" s="83"/>
      <c r="F24" s="83"/>
      <c r="G24" s="150"/>
      <c r="H24" s="84"/>
      <c r="O24" s="83"/>
      <c r="P24" s="83"/>
      <c r="Q24" s="83"/>
      <c r="R24" s="83"/>
      <c r="S24" s="83"/>
      <c r="T24" s="83"/>
      <c r="U24" s="83"/>
      <c r="V24" s="83"/>
      <c r="W24" s="83"/>
      <c r="X24" s="83"/>
      <c r="Y24" s="150"/>
      <c r="Z24" s="84"/>
    </row>
    <row r="25" spans="2:28">
      <c r="B25" s="82"/>
      <c r="C25" s="83"/>
      <c r="D25" s="83"/>
      <c r="E25" s="83"/>
      <c r="F25" s="83"/>
      <c r="G25" s="150"/>
      <c r="H25" s="84"/>
      <c r="O25" s="83"/>
      <c r="P25" s="83"/>
      <c r="Q25" s="83"/>
      <c r="R25" s="83"/>
      <c r="S25" s="83"/>
      <c r="T25" s="83"/>
      <c r="U25" s="83"/>
      <c r="V25" s="83"/>
      <c r="W25" s="83"/>
      <c r="X25" s="83"/>
      <c r="Y25" s="150"/>
      <c r="Z25" s="84"/>
    </row>
    <row r="26" spans="2:28">
      <c r="B26" s="82"/>
      <c r="C26" s="83"/>
      <c r="D26" s="83"/>
      <c r="E26" s="83"/>
      <c r="F26" s="83"/>
      <c r="G26" s="150"/>
      <c r="H26" s="84"/>
      <c r="O26" s="83"/>
      <c r="P26" s="83"/>
      <c r="Q26" s="83"/>
      <c r="R26" s="83"/>
      <c r="S26" s="83"/>
      <c r="T26" s="83"/>
      <c r="U26" s="83"/>
      <c r="V26" s="83"/>
      <c r="W26" s="83"/>
      <c r="X26" s="83"/>
      <c r="Y26" s="150"/>
      <c r="Z26" s="84"/>
    </row>
    <row r="27" spans="2:28">
      <c r="B27" s="82"/>
      <c r="C27" s="83"/>
      <c r="D27" s="83"/>
      <c r="E27" s="83"/>
      <c r="F27" s="83"/>
      <c r="G27" s="150"/>
      <c r="H27" s="84"/>
      <c r="O27" s="83"/>
      <c r="P27" s="83"/>
      <c r="Q27" s="83"/>
      <c r="R27" s="83"/>
      <c r="S27" s="83"/>
      <c r="T27" s="83"/>
      <c r="U27" s="83"/>
      <c r="V27" s="83"/>
      <c r="W27" s="83"/>
      <c r="X27" s="83"/>
      <c r="Y27" s="150"/>
      <c r="Z27" s="84"/>
    </row>
    <row r="28" spans="2:28">
      <c r="B28" s="82"/>
      <c r="C28" s="83"/>
      <c r="D28" s="83"/>
      <c r="E28" s="83"/>
      <c r="F28" s="83"/>
      <c r="G28" s="150"/>
      <c r="H28" s="84"/>
      <c r="O28" s="83"/>
      <c r="P28" s="83"/>
      <c r="Q28" s="83"/>
      <c r="R28" s="83"/>
      <c r="S28" s="83"/>
      <c r="T28" s="83"/>
      <c r="U28" s="83"/>
      <c r="V28" s="83"/>
      <c r="W28" s="83"/>
      <c r="X28" s="83"/>
      <c r="Y28" s="150"/>
      <c r="Z28" s="84"/>
    </row>
    <row r="29" spans="2:28">
      <c r="B29" s="82"/>
      <c r="C29" s="83"/>
      <c r="D29" s="83"/>
      <c r="E29" s="83"/>
      <c r="F29" s="83"/>
      <c r="G29" s="150"/>
      <c r="H29" s="84"/>
      <c r="O29" s="86"/>
      <c r="P29" s="86"/>
      <c r="Q29" s="86"/>
      <c r="R29" s="86"/>
      <c r="S29" s="86"/>
      <c r="T29" s="86"/>
      <c r="U29" s="86"/>
      <c r="V29" s="86"/>
      <c r="W29" s="86"/>
      <c r="X29" s="86"/>
      <c r="Y29" s="151"/>
      <c r="Z29" s="87"/>
    </row>
    <row r="30" spans="2:28">
      <c r="B30" s="82"/>
      <c r="C30" s="83"/>
      <c r="D30" s="83"/>
      <c r="E30" s="83"/>
      <c r="F30" s="83"/>
      <c r="G30" s="150"/>
      <c r="H30" s="84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</row>
    <row r="31" spans="2:28">
      <c r="B31" s="82"/>
      <c r="C31" s="83"/>
      <c r="D31" s="83"/>
      <c r="E31" s="83"/>
      <c r="F31" s="83"/>
      <c r="G31" s="150"/>
      <c r="H31" s="84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</row>
    <row r="32" spans="2:28">
      <c r="B32" s="82"/>
      <c r="C32" s="83"/>
      <c r="D32" s="83"/>
      <c r="E32" s="83"/>
      <c r="F32" s="83"/>
      <c r="G32" s="150"/>
      <c r="H32" s="84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</row>
    <row r="33" spans="2:10">
      <c r="B33" s="82"/>
      <c r="C33" s="83"/>
      <c r="D33" s="83"/>
      <c r="E33" s="83"/>
      <c r="F33" s="83"/>
      <c r="G33" s="150"/>
      <c r="H33" s="84"/>
    </row>
    <row r="34" spans="2:10">
      <c r="B34" s="82"/>
      <c r="C34" s="83"/>
      <c r="D34" s="83"/>
      <c r="E34" s="83"/>
      <c r="F34" s="83"/>
      <c r="G34" s="150"/>
      <c r="H34" s="84"/>
    </row>
    <row r="35" spans="2:10">
      <c r="B35" s="82"/>
      <c r="C35" s="83"/>
      <c r="D35" s="83"/>
      <c r="E35" s="83"/>
      <c r="F35" s="83"/>
      <c r="G35" s="150"/>
      <c r="H35" s="84"/>
    </row>
    <row r="36" spans="2:10">
      <c r="B36" s="82"/>
      <c r="C36" s="83"/>
      <c r="D36" s="83"/>
      <c r="E36" s="83"/>
      <c r="F36" s="83"/>
      <c r="G36" s="150"/>
      <c r="H36" s="84"/>
    </row>
    <row r="37" spans="2:10">
      <c r="B37" s="82"/>
      <c r="C37" s="83"/>
      <c r="D37" s="83"/>
      <c r="E37" s="83"/>
      <c r="F37" s="83"/>
      <c r="G37" s="150"/>
      <c r="H37" s="84"/>
    </row>
    <row r="38" spans="2:10">
      <c r="B38" s="82"/>
      <c r="C38" s="83"/>
      <c r="D38" s="83"/>
      <c r="E38" s="83"/>
      <c r="F38" s="83"/>
      <c r="G38" s="150"/>
      <c r="H38" s="84"/>
    </row>
    <row r="39" spans="2:10" ht="45.75" customHeight="1">
      <c r="B39" s="82"/>
      <c r="C39" s="83"/>
      <c r="D39" s="83"/>
      <c r="E39" s="83"/>
      <c r="F39" s="83"/>
      <c r="G39" s="150"/>
      <c r="H39" s="84"/>
    </row>
    <row r="40" spans="2:10">
      <c r="B40" s="85"/>
      <c r="C40" s="86"/>
      <c r="D40" s="86"/>
      <c r="E40" s="86"/>
      <c r="F40" s="86"/>
      <c r="G40" s="151"/>
      <c r="H40" s="87"/>
    </row>
    <row r="41" spans="2:10">
      <c r="B41" s="88" t="s">
        <v>15</v>
      </c>
      <c r="C41" s="89" t="s">
        <v>0</v>
      </c>
      <c r="J41" s="5"/>
    </row>
    <row r="42" spans="2:10">
      <c r="B42" s="88" t="s">
        <v>16</v>
      </c>
      <c r="C42" s="90" t="s">
        <v>120</v>
      </c>
      <c r="D42" s="5"/>
      <c r="E42" s="5"/>
      <c r="F42" s="5"/>
      <c r="G42" s="5"/>
      <c r="H42" s="5"/>
      <c r="I42" s="5"/>
      <c r="J42" s="5"/>
    </row>
    <row r="43" spans="2:10">
      <c r="B43" s="88" t="s">
        <v>390</v>
      </c>
      <c r="C43" s="90">
        <v>2016</v>
      </c>
      <c r="D43" s="5"/>
      <c r="E43" s="5"/>
      <c r="F43" s="5"/>
      <c r="G43" s="5"/>
      <c r="H43" s="5"/>
      <c r="I43" s="5"/>
      <c r="J43" s="5"/>
    </row>
    <row r="44" spans="2:10">
      <c r="B44" s="88" t="s">
        <v>17</v>
      </c>
      <c r="C44" s="89"/>
    </row>
    <row r="48" spans="2:10">
      <c r="B48" s="20" t="s">
        <v>126</v>
      </c>
    </row>
    <row r="49" spans="2:14">
      <c r="B49" s="269" t="s">
        <v>109</v>
      </c>
      <c r="C49" s="254" t="s">
        <v>127</v>
      </c>
      <c r="D49" s="256"/>
      <c r="E49" s="254" t="s">
        <v>262</v>
      </c>
      <c r="F49" s="256"/>
      <c r="G49" s="255" t="s">
        <v>427</v>
      </c>
      <c r="H49" s="256"/>
      <c r="I49" s="254" t="s">
        <v>128</v>
      </c>
      <c r="J49" s="256"/>
      <c r="K49" s="254" t="s">
        <v>129</v>
      </c>
      <c r="L49" s="256"/>
      <c r="M49" s="254" t="s">
        <v>130</v>
      </c>
      <c r="N49" s="255"/>
    </row>
    <row r="50" spans="2:14">
      <c r="B50" s="270"/>
      <c r="C50" s="92" t="s">
        <v>134</v>
      </c>
      <c r="D50" s="92" t="s">
        <v>135</v>
      </c>
      <c r="E50" s="92" t="s">
        <v>134</v>
      </c>
      <c r="F50" s="92" t="s">
        <v>135</v>
      </c>
      <c r="G50" s="92" t="s">
        <v>134</v>
      </c>
      <c r="H50" s="92" t="s">
        <v>135</v>
      </c>
      <c r="I50" s="92" t="s">
        <v>134</v>
      </c>
      <c r="J50" s="92" t="s">
        <v>135</v>
      </c>
      <c r="K50" s="92" t="s">
        <v>134</v>
      </c>
      <c r="L50" s="92" t="s">
        <v>135</v>
      </c>
      <c r="M50" s="92" t="s">
        <v>135</v>
      </c>
      <c r="N50" s="92" t="s">
        <v>134</v>
      </c>
    </row>
    <row r="51" spans="2:14">
      <c r="B51" s="79" t="s">
        <v>528</v>
      </c>
      <c r="C51" s="80">
        <v>10</v>
      </c>
      <c r="D51" s="80">
        <v>0</v>
      </c>
      <c r="E51" s="80">
        <v>0</v>
      </c>
      <c r="F51" s="80">
        <v>0</v>
      </c>
      <c r="G51" s="80">
        <v>0</v>
      </c>
      <c r="H51" s="80">
        <v>0</v>
      </c>
      <c r="I51" s="80">
        <v>0</v>
      </c>
      <c r="J51" s="80">
        <v>0</v>
      </c>
      <c r="K51" s="80">
        <v>0</v>
      </c>
      <c r="L51" s="80">
        <v>0</v>
      </c>
      <c r="M51" s="80">
        <v>2</v>
      </c>
      <c r="N51" s="80">
        <v>0</v>
      </c>
    </row>
    <row r="52" spans="2:14">
      <c r="B52" s="82"/>
      <c r="C52" s="83"/>
      <c r="D52" s="83"/>
      <c r="E52" s="83"/>
      <c r="F52" s="83"/>
      <c r="G52" s="83"/>
      <c r="H52" s="83"/>
      <c r="I52" s="83"/>
      <c r="J52" s="83"/>
      <c r="K52" s="83"/>
      <c r="L52" s="83"/>
      <c r="M52" s="83"/>
      <c r="N52" s="83"/>
    </row>
    <row r="53" spans="2:14">
      <c r="B53" s="82"/>
      <c r="C53" s="83"/>
      <c r="D53" s="83"/>
      <c r="E53" s="83"/>
      <c r="F53" s="83"/>
      <c r="G53" s="83"/>
      <c r="H53" s="83"/>
      <c r="I53" s="83"/>
      <c r="J53" s="83"/>
      <c r="K53" s="83"/>
      <c r="L53" s="83"/>
      <c r="M53" s="83"/>
      <c r="N53" s="83"/>
    </row>
    <row r="54" spans="2:14">
      <c r="B54" s="85"/>
      <c r="C54" s="86"/>
      <c r="D54" s="86"/>
      <c r="E54" s="86"/>
      <c r="F54" s="86"/>
      <c r="G54" s="86"/>
      <c r="H54" s="86"/>
      <c r="I54" s="86"/>
      <c r="J54" s="86"/>
      <c r="K54" s="86"/>
      <c r="L54" s="86"/>
      <c r="M54" s="86"/>
      <c r="N54" s="86"/>
    </row>
    <row r="55" spans="2:14">
      <c r="B55" s="88" t="s">
        <v>15</v>
      </c>
      <c r="C55" s="89" t="s">
        <v>0</v>
      </c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</row>
    <row r="56" spans="2:14">
      <c r="B56" s="88" t="s">
        <v>16</v>
      </c>
      <c r="C56" s="90" t="s">
        <v>120</v>
      </c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</row>
    <row r="57" spans="2:14">
      <c r="B57" s="88" t="s">
        <v>389</v>
      </c>
      <c r="C57" s="90">
        <v>2016</v>
      </c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</row>
    <row r="58" spans="2:14">
      <c r="B58" s="88" t="s">
        <v>17</v>
      </c>
      <c r="C58" s="89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</row>
    <row r="59" spans="2:14">
      <c r="B59" s="31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</row>
    <row r="60" spans="2:14"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</row>
    <row r="61" spans="2:14">
      <c r="B61" s="93" t="s">
        <v>136</v>
      </c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</row>
    <row r="62" spans="2:14">
      <c r="B62" s="251" t="s">
        <v>109</v>
      </c>
      <c r="C62" s="254" t="s">
        <v>137</v>
      </c>
      <c r="D62" s="255"/>
      <c r="E62" s="255"/>
      <c r="F62" s="256"/>
      <c r="G62" s="257" t="s">
        <v>138</v>
      </c>
    </row>
    <row r="63" spans="2:14">
      <c r="B63" s="252"/>
      <c r="C63" s="260" t="s">
        <v>139</v>
      </c>
      <c r="D63" s="260" t="s">
        <v>140</v>
      </c>
      <c r="E63" s="260" t="s">
        <v>259</v>
      </c>
      <c r="F63" s="260" t="s">
        <v>260</v>
      </c>
      <c r="G63" s="258"/>
    </row>
    <row r="64" spans="2:14">
      <c r="B64" s="252"/>
      <c r="C64" s="261"/>
      <c r="D64" s="261"/>
      <c r="E64" s="261"/>
      <c r="F64" s="261"/>
      <c r="G64" s="258"/>
    </row>
    <row r="65" spans="1:26">
      <c r="B65" s="253"/>
      <c r="C65" s="262"/>
      <c r="D65" s="262"/>
      <c r="E65" s="262"/>
      <c r="F65" s="262"/>
      <c r="G65" s="259"/>
    </row>
    <row r="66" spans="1:26">
      <c r="B66" s="79" t="s">
        <v>528</v>
      </c>
      <c r="C66" s="80" t="s">
        <v>251</v>
      </c>
      <c r="D66" s="80" t="s">
        <v>251</v>
      </c>
      <c r="E66" s="80" t="s">
        <v>248</v>
      </c>
      <c r="F66" s="80" t="s">
        <v>530</v>
      </c>
      <c r="G66" s="81" t="s">
        <v>248</v>
      </c>
    </row>
    <row r="67" spans="1:26" ht="22.5" customHeight="1">
      <c r="B67" s="82"/>
      <c r="C67" s="83"/>
      <c r="D67" s="83"/>
      <c r="E67" s="83"/>
      <c r="F67" s="83"/>
      <c r="G67" s="84"/>
      <c r="O67" s="254" t="s">
        <v>131</v>
      </c>
      <c r="P67" s="256"/>
      <c r="Q67" s="254" t="s">
        <v>132</v>
      </c>
      <c r="R67" s="255"/>
      <c r="S67" s="255"/>
      <c r="T67" s="256"/>
      <c r="U67" s="254" t="s">
        <v>133</v>
      </c>
      <c r="V67" s="255"/>
      <c r="W67" s="255"/>
      <c r="X67" s="256"/>
      <c r="Y67" s="164"/>
      <c r="Z67" s="5"/>
    </row>
    <row r="68" spans="1:26" ht="22.5" customHeight="1">
      <c r="A68" t="s">
        <v>436</v>
      </c>
      <c r="B68" s="82"/>
      <c r="C68" s="83"/>
      <c r="D68" s="83"/>
      <c r="E68" s="83"/>
      <c r="F68" s="83"/>
      <c r="G68" s="84"/>
      <c r="O68" s="92" t="s">
        <v>134</v>
      </c>
      <c r="P68" s="92" t="s">
        <v>135</v>
      </c>
      <c r="Q68" s="92" t="s">
        <v>134</v>
      </c>
      <c r="R68" s="92"/>
      <c r="S68" s="92"/>
      <c r="T68" s="92" t="s">
        <v>135</v>
      </c>
      <c r="U68" s="92" t="s">
        <v>134</v>
      </c>
      <c r="V68" s="92"/>
      <c r="W68" s="92"/>
      <c r="X68" s="92" t="s">
        <v>135</v>
      </c>
      <c r="Y68" s="165"/>
    </row>
    <row r="69" spans="1:26">
      <c r="B69" s="82"/>
      <c r="C69" s="83"/>
      <c r="D69" s="83"/>
      <c r="E69" s="83"/>
      <c r="F69" s="83"/>
      <c r="G69" s="84"/>
      <c r="O69" s="80"/>
      <c r="P69" s="80"/>
      <c r="Q69" s="80"/>
      <c r="R69" s="80"/>
      <c r="S69" s="80"/>
      <c r="T69" s="80"/>
      <c r="U69" s="80"/>
      <c r="V69" s="149"/>
      <c r="W69" s="149"/>
      <c r="X69" s="81"/>
      <c r="Y69" s="5"/>
    </row>
    <row r="70" spans="1:26">
      <c r="B70" s="82"/>
      <c r="C70" s="83"/>
      <c r="D70" s="83"/>
      <c r="E70" s="83"/>
      <c r="F70" s="83"/>
      <c r="G70" s="84"/>
      <c r="O70" s="83"/>
      <c r="P70" s="83"/>
      <c r="Q70" s="83"/>
      <c r="R70" s="83"/>
      <c r="S70" s="83"/>
      <c r="T70" s="83"/>
      <c r="U70" s="83"/>
      <c r="V70" s="150"/>
      <c r="W70" s="150"/>
      <c r="X70" s="84"/>
      <c r="Y70" s="5"/>
    </row>
    <row r="71" spans="1:26">
      <c r="B71" s="85"/>
      <c r="C71" s="86"/>
      <c r="D71" s="86"/>
      <c r="E71" s="86"/>
      <c r="F71" s="86"/>
      <c r="G71" s="87"/>
      <c r="H71" s="5"/>
      <c r="I71" s="5"/>
      <c r="J71" s="5"/>
      <c r="K71" s="5"/>
      <c r="L71" s="5"/>
      <c r="M71" s="5"/>
      <c r="N71" s="5"/>
      <c r="O71" s="83"/>
      <c r="P71" s="83"/>
      <c r="Q71" s="83"/>
      <c r="R71" s="83"/>
      <c r="S71" s="83"/>
      <c r="T71" s="83"/>
      <c r="U71" s="83"/>
      <c r="V71" s="150"/>
      <c r="W71" s="150"/>
      <c r="X71" s="84"/>
      <c r="Y71" s="5"/>
    </row>
    <row r="72" spans="1:26">
      <c r="B72" s="88" t="s">
        <v>15</v>
      </c>
      <c r="C72" s="89" t="s">
        <v>0</v>
      </c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83"/>
      <c r="P72" s="83"/>
      <c r="Q72" s="83"/>
      <c r="R72" s="83"/>
      <c r="S72" s="83"/>
      <c r="T72" s="83"/>
      <c r="U72" s="83"/>
      <c r="V72" s="150"/>
      <c r="W72" s="150"/>
      <c r="X72" s="84"/>
      <c r="Y72" s="5"/>
    </row>
    <row r="73" spans="1:26">
      <c r="B73" s="88" t="s">
        <v>16</v>
      </c>
      <c r="C73" s="90" t="s">
        <v>120</v>
      </c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83"/>
      <c r="P73" s="83"/>
      <c r="Q73" s="83"/>
      <c r="R73" s="83"/>
      <c r="S73" s="83"/>
      <c r="T73" s="83"/>
      <c r="U73" s="83"/>
      <c r="V73" s="150"/>
      <c r="W73" s="150"/>
      <c r="X73" s="84"/>
      <c r="Y73" s="5"/>
    </row>
    <row r="74" spans="1:26">
      <c r="B74" s="88" t="s">
        <v>389</v>
      </c>
      <c r="C74" s="90">
        <v>2016</v>
      </c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83"/>
      <c r="P74" s="83"/>
      <c r="Q74" s="83"/>
      <c r="R74" s="83"/>
      <c r="S74" s="83"/>
      <c r="T74" s="83"/>
      <c r="U74" s="83"/>
      <c r="V74" s="150"/>
      <c r="W74" s="150"/>
      <c r="X74" s="84"/>
      <c r="Y74" s="5"/>
    </row>
    <row r="75" spans="1:26">
      <c r="B75" s="88" t="s">
        <v>17</v>
      </c>
      <c r="C75" s="89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83"/>
      <c r="P75" s="83"/>
      <c r="Q75" s="83"/>
      <c r="R75" s="83"/>
      <c r="S75" s="83"/>
      <c r="T75" s="83"/>
      <c r="U75" s="83"/>
      <c r="V75" s="150"/>
      <c r="W75" s="150"/>
      <c r="X75" s="84"/>
      <c r="Y75" s="5"/>
    </row>
    <row r="76" spans="1:26">
      <c r="B76" s="94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83"/>
      <c r="P76" s="83"/>
      <c r="Q76" s="83"/>
      <c r="R76" s="83"/>
      <c r="S76" s="83"/>
      <c r="T76" s="83"/>
      <c r="U76" s="83"/>
      <c r="V76" s="150"/>
      <c r="W76" s="150"/>
      <c r="X76" s="84"/>
      <c r="Y76" s="5"/>
    </row>
    <row r="77" spans="1:26">
      <c r="B77" s="94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83"/>
      <c r="P77" s="83"/>
      <c r="Q77" s="83"/>
      <c r="R77" s="83"/>
      <c r="S77" s="83"/>
      <c r="T77" s="83"/>
      <c r="U77" s="83"/>
      <c r="V77" s="150"/>
      <c r="W77" s="150"/>
      <c r="X77" s="84"/>
      <c r="Y77" s="5"/>
    </row>
    <row r="78" spans="1:26">
      <c r="B78" s="251" t="s">
        <v>109</v>
      </c>
      <c r="C78" s="251" t="s">
        <v>391</v>
      </c>
      <c r="D78" s="251" t="s">
        <v>392</v>
      </c>
      <c r="E78" s="5"/>
      <c r="F78" s="5"/>
      <c r="G78" s="5"/>
      <c r="H78" s="5"/>
      <c r="I78" s="5"/>
      <c r="J78" s="5"/>
      <c r="K78" s="5"/>
      <c r="O78" s="83"/>
      <c r="P78" s="83"/>
      <c r="Q78" s="83"/>
      <c r="R78" s="83"/>
      <c r="S78" s="83"/>
      <c r="T78" s="83"/>
      <c r="U78" s="83"/>
      <c r="V78" s="150"/>
      <c r="W78" s="150"/>
      <c r="X78" s="84"/>
      <c r="Y78" s="5"/>
    </row>
    <row r="79" spans="1:26">
      <c r="B79" s="252"/>
      <c r="C79" s="252"/>
      <c r="D79" s="252"/>
      <c r="E79" s="5"/>
      <c r="F79" s="5"/>
      <c r="G79" s="5"/>
      <c r="H79" s="5"/>
      <c r="I79" s="5"/>
      <c r="J79" s="5"/>
      <c r="K79" s="5"/>
      <c r="O79" s="83"/>
      <c r="P79" s="83"/>
      <c r="Q79" s="83"/>
      <c r="R79" s="83"/>
      <c r="S79" s="83"/>
      <c r="T79" s="83"/>
      <c r="U79" s="83"/>
      <c r="V79" s="150"/>
      <c r="W79" s="150"/>
      <c r="X79" s="84"/>
      <c r="Y79" s="5"/>
    </row>
    <row r="80" spans="1:26">
      <c r="B80" s="252"/>
      <c r="C80" s="252"/>
      <c r="D80" s="252"/>
      <c r="E80" s="5"/>
      <c r="F80" s="5"/>
      <c r="G80" s="5"/>
      <c r="H80" s="5"/>
      <c r="I80" s="5"/>
      <c r="J80" s="5"/>
      <c r="K80" s="5"/>
      <c r="O80" s="83"/>
      <c r="P80" s="83"/>
      <c r="Q80" s="83"/>
      <c r="R80" s="83"/>
      <c r="S80" s="83"/>
      <c r="T80" s="83"/>
      <c r="U80" s="83"/>
      <c r="V80" s="150"/>
      <c r="W80" s="150"/>
      <c r="X80" s="84"/>
      <c r="Y80" s="5"/>
    </row>
    <row r="81" spans="2:31">
      <c r="B81" s="253"/>
      <c r="C81" s="253"/>
      <c r="D81" s="253"/>
      <c r="E81" s="5"/>
      <c r="F81" s="5"/>
      <c r="G81" s="5"/>
      <c r="H81" s="5"/>
      <c r="I81" s="5"/>
      <c r="J81" s="5"/>
      <c r="K81" s="5"/>
      <c r="O81" s="83"/>
      <c r="P81" s="83"/>
      <c r="Q81" s="83"/>
      <c r="R81" s="83"/>
      <c r="S81" s="83"/>
      <c r="T81" s="83"/>
      <c r="U81" s="83"/>
      <c r="V81" s="150"/>
      <c r="W81" s="150"/>
      <c r="X81" s="84"/>
      <c r="Y81" s="5"/>
    </row>
    <row r="82" spans="2:31">
      <c r="B82" s="79" t="s">
        <v>528</v>
      </c>
      <c r="C82" s="81" t="s">
        <v>248</v>
      </c>
      <c r="D82" s="141">
        <v>79</v>
      </c>
      <c r="E82" s="5"/>
      <c r="F82" s="5"/>
      <c r="G82" s="5"/>
      <c r="H82" s="5"/>
      <c r="I82" s="5"/>
      <c r="J82" s="5"/>
      <c r="K82" s="5"/>
      <c r="O82" s="83"/>
      <c r="P82" s="83"/>
      <c r="Q82" s="83"/>
      <c r="R82" s="83"/>
      <c r="S82" s="83"/>
      <c r="T82" s="83"/>
      <c r="U82" s="83"/>
      <c r="V82" s="150"/>
      <c r="W82" s="150"/>
      <c r="X82" s="84"/>
      <c r="Y82" s="5"/>
    </row>
    <row r="83" spans="2:31">
      <c r="B83" s="82"/>
      <c r="C83" s="84"/>
      <c r="D83" s="142"/>
      <c r="E83" s="5"/>
      <c r="F83" s="5"/>
      <c r="G83" s="5"/>
      <c r="H83" s="5"/>
      <c r="I83" s="5"/>
      <c r="J83" s="5"/>
      <c r="K83" s="5"/>
      <c r="O83" s="83"/>
      <c r="P83" s="83"/>
      <c r="Q83" s="83"/>
      <c r="R83" s="83"/>
      <c r="S83" s="83"/>
      <c r="T83" s="83"/>
      <c r="U83" s="83"/>
      <c r="V83" s="150"/>
      <c r="W83" s="150"/>
      <c r="X83" s="84"/>
      <c r="Y83" s="5"/>
    </row>
    <row r="84" spans="2:31">
      <c r="B84" s="82"/>
      <c r="C84" s="84"/>
      <c r="D84" s="142"/>
      <c r="E84" s="5"/>
      <c r="F84" s="5"/>
      <c r="G84" s="5"/>
      <c r="H84" s="5"/>
      <c r="I84" s="5"/>
      <c r="J84" s="5"/>
      <c r="K84" s="5"/>
      <c r="O84" s="83"/>
      <c r="P84" s="83"/>
      <c r="Q84" s="83"/>
      <c r="R84" s="83"/>
      <c r="S84" s="83"/>
      <c r="T84" s="83"/>
      <c r="U84" s="83"/>
      <c r="V84" s="150"/>
      <c r="W84" s="150"/>
      <c r="X84" s="84"/>
      <c r="Y84" s="5"/>
    </row>
    <row r="85" spans="2:31">
      <c r="B85" s="85"/>
      <c r="C85" s="87"/>
      <c r="D85" s="143"/>
      <c r="E85" s="5"/>
      <c r="F85" s="5"/>
      <c r="G85" s="5"/>
      <c r="H85" s="5"/>
      <c r="I85" s="5"/>
      <c r="J85" s="5"/>
      <c r="K85" s="5"/>
      <c r="O85" s="86"/>
      <c r="P85" s="86"/>
      <c r="Q85" s="86"/>
      <c r="R85" s="86"/>
      <c r="S85" s="86"/>
      <c r="T85" s="86"/>
      <c r="U85" s="86"/>
      <c r="V85" s="151"/>
      <c r="W85" s="151"/>
      <c r="X85" s="87"/>
      <c r="Y85" s="5"/>
    </row>
    <row r="86" spans="2:31">
      <c r="B86" s="88" t="s">
        <v>15</v>
      </c>
      <c r="C86" s="89" t="s">
        <v>0</v>
      </c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</row>
    <row r="87" spans="2:31">
      <c r="B87" s="88" t="s">
        <v>16</v>
      </c>
      <c r="C87" s="90" t="s">
        <v>120</v>
      </c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</row>
    <row r="88" spans="2:31">
      <c r="B88" s="88" t="s">
        <v>390</v>
      </c>
      <c r="C88" s="90">
        <v>2016</v>
      </c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</row>
    <row r="89" spans="2:31">
      <c r="B89" s="88" t="s">
        <v>17</v>
      </c>
      <c r="C89" s="89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</row>
    <row r="90" spans="2:31">
      <c r="B90" s="94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</row>
    <row r="91" spans="2:31">
      <c r="B91" s="94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</row>
    <row r="92" spans="2:31">
      <c r="B92" s="94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</row>
    <row r="93" spans="2:31" ht="15" customHeight="1">
      <c r="B93" s="20" t="s">
        <v>141</v>
      </c>
    </row>
    <row r="94" spans="2:31" ht="15" customHeight="1">
      <c r="B94" s="263" t="s">
        <v>109</v>
      </c>
      <c r="C94" s="279" t="s">
        <v>144</v>
      </c>
      <c r="D94" s="115" t="s">
        <v>142</v>
      </c>
      <c r="E94" s="116"/>
      <c r="F94" s="116"/>
      <c r="G94" s="282" t="s">
        <v>143</v>
      </c>
      <c r="H94" s="282"/>
      <c r="I94" s="282"/>
      <c r="J94" s="282"/>
      <c r="K94" s="5"/>
    </row>
    <row r="95" spans="2:31" ht="19.5" customHeight="1">
      <c r="B95" s="264"/>
      <c r="C95" s="280"/>
      <c r="D95" s="248" t="s">
        <v>145</v>
      </c>
      <c r="E95" s="248" t="s">
        <v>263</v>
      </c>
      <c r="F95" s="248" t="s">
        <v>261</v>
      </c>
      <c r="G95" s="248" t="s">
        <v>146</v>
      </c>
      <c r="H95" s="248" t="s">
        <v>147</v>
      </c>
      <c r="I95" s="248" t="s">
        <v>148</v>
      </c>
      <c r="J95" s="248" t="s">
        <v>149</v>
      </c>
    </row>
    <row r="96" spans="2:31" ht="19.5" customHeight="1">
      <c r="B96" s="264"/>
      <c r="C96" s="280"/>
      <c r="D96" s="249"/>
      <c r="E96" s="249"/>
      <c r="F96" s="249"/>
      <c r="G96" s="249"/>
      <c r="H96" s="249"/>
      <c r="I96" s="249"/>
      <c r="J96" s="249"/>
    </row>
    <row r="97" spans="2:31">
      <c r="B97" s="265"/>
      <c r="C97" s="281"/>
      <c r="D97" s="250"/>
      <c r="E97" s="250"/>
      <c r="F97" s="250"/>
      <c r="G97" s="250"/>
      <c r="H97" s="250"/>
      <c r="I97" s="250"/>
      <c r="J97" s="250"/>
    </row>
    <row r="98" spans="2:31">
      <c r="B98" s="95" t="s">
        <v>528</v>
      </c>
      <c r="C98" s="80"/>
      <c r="D98" s="80"/>
      <c r="E98" s="80"/>
      <c r="F98" s="80"/>
      <c r="G98" s="96"/>
      <c r="H98" s="80"/>
      <c r="I98" s="80"/>
      <c r="J98" s="81"/>
    </row>
    <row r="99" spans="2:31">
      <c r="B99" s="97"/>
      <c r="C99" s="83" t="s">
        <v>150</v>
      </c>
      <c r="D99" s="83">
        <v>31</v>
      </c>
      <c r="E99" s="83">
        <v>30</v>
      </c>
      <c r="F99" s="83">
        <v>1</v>
      </c>
      <c r="G99" s="98">
        <v>67</v>
      </c>
      <c r="H99" s="83">
        <v>71</v>
      </c>
      <c r="I99" s="83"/>
      <c r="J99" s="84">
        <v>55</v>
      </c>
    </row>
    <row r="100" spans="2:31">
      <c r="B100" s="97"/>
      <c r="C100" s="83" t="s">
        <v>151</v>
      </c>
      <c r="D100" s="83">
        <v>25</v>
      </c>
      <c r="E100" s="83">
        <v>23</v>
      </c>
      <c r="F100" s="83">
        <v>2</v>
      </c>
      <c r="G100" s="98">
        <v>66.5</v>
      </c>
      <c r="H100" s="83">
        <v>66.8</v>
      </c>
      <c r="I100" s="83"/>
      <c r="J100" s="84">
        <v>61</v>
      </c>
    </row>
    <row r="101" spans="2:31">
      <c r="B101" s="97"/>
      <c r="C101" s="83" t="s">
        <v>152</v>
      </c>
      <c r="D101" s="83">
        <v>39</v>
      </c>
      <c r="E101" s="83">
        <v>36</v>
      </c>
      <c r="F101" s="83">
        <v>3</v>
      </c>
      <c r="G101" s="98">
        <v>68</v>
      </c>
      <c r="H101" s="83">
        <v>74</v>
      </c>
      <c r="I101" s="83"/>
      <c r="J101" s="84">
        <v>60</v>
      </c>
    </row>
    <row r="102" spans="2:31">
      <c r="B102" s="97"/>
      <c r="C102" s="83" t="s">
        <v>153</v>
      </c>
      <c r="D102" s="83">
        <v>41</v>
      </c>
      <c r="E102" s="83">
        <v>40</v>
      </c>
      <c r="F102" s="83">
        <v>1</v>
      </c>
      <c r="G102" s="98">
        <v>65</v>
      </c>
      <c r="H102" s="83">
        <v>58</v>
      </c>
      <c r="I102" s="83"/>
      <c r="J102" s="84">
        <v>58</v>
      </c>
    </row>
    <row r="103" spans="2:31">
      <c r="B103" s="97"/>
      <c r="C103" s="83" t="s">
        <v>154</v>
      </c>
      <c r="D103" s="83">
        <v>34</v>
      </c>
      <c r="E103" s="83">
        <v>23</v>
      </c>
      <c r="F103" s="83">
        <v>11</v>
      </c>
      <c r="G103" s="98">
        <v>71</v>
      </c>
      <c r="H103" s="83">
        <v>62</v>
      </c>
      <c r="I103" s="83">
        <v>69</v>
      </c>
      <c r="J103" s="84">
        <v>71</v>
      </c>
    </row>
    <row r="104" spans="2:31">
      <c r="B104" s="97"/>
      <c r="C104" s="83" t="s">
        <v>155</v>
      </c>
      <c r="D104" s="83">
        <v>41</v>
      </c>
      <c r="E104" s="83">
        <v>32</v>
      </c>
      <c r="F104" s="83">
        <v>9</v>
      </c>
      <c r="G104" s="98">
        <v>62</v>
      </c>
      <c r="H104" s="83">
        <v>71</v>
      </c>
      <c r="I104" s="83">
        <v>72</v>
      </c>
      <c r="J104" s="84">
        <v>65</v>
      </c>
    </row>
    <row r="105" spans="2:31">
      <c r="B105" s="97"/>
      <c r="C105" s="83" t="s">
        <v>156</v>
      </c>
      <c r="D105" s="83">
        <v>34</v>
      </c>
      <c r="E105" s="83">
        <v>33</v>
      </c>
      <c r="F105" s="83">
        <v>1</v>
      </c>
      <c r="G105" s="98">
        <v>69.7</v>
      </c>
      <c r="H105" s="83">
        <v>64.5</v>
      </c>
      <c r="I105" s="83">
        <v>73</v>
      </c>
      <c r="J105" s="84">
        <v>70</v>
      </c>
    </row>
    <row r="106" spans="2:31">
      <c r="B106" s="97"/>
      <c r="C106" s="83" t="s">
        <v>157</v>
      </c>
      <c r="D106" s="83"/>
      <c r="E106" s="83"/>
      <c r="F106" s="83"/>
      <c r="G106" s="98"/>
      <c r="H106" s="83"/>
      <c r="I106" s="83"/>
      <c r="J106" s="84"/>
    </row>
    <row r="107" spans="2:31">
      <c r="B107" s="97"/>
      <c r="C107" s="83" t="s">
        <v>158</v>
      </c>
      <c r="D107" s="83"/>
      <c r="E107" s="83"/>
      <c r="F107" s="83"/>
      <c r="G107" s="98"/>
      <c r="H107" s="83"/>
      <c r="I107" s="83"/>
      <c r="J107" s="84"/>
    </row>
    <row r="108" spans="2:31">
      <c r="B108" s="97"/>
      <c r="C108" s="83" t="s">
        <v>159</v>
      </c>
      <c r="D108" s="83"/>
      <c r="E108" s="83"/>
      <c r="F108" s="83"/>
      <c r="G108" s="98"/>
      <c r="H108" s="83"/>
      <c r="I108" s="83"/>
      <c r="J108" s="84"/>
    </row>
    <row r="109" spans="2:31">
      <c r="B109" s="97"/>
      <c r="C109" s="83" t="s">
        <v>160</v>
      </c>
      <c r="D109" s="83"/>
      <c r="E109" s="83"/>
      <c r="F109" s="83"/>
      <c r="G109" s="98"/>
      <c r="H109" s="83"/>
      <c r="I109" s="83"/>
      <c r="J109" s="84"/>
    </row>
    <row r="110" spans="2:31" s="5" customFormat="1">
      <c r="B110" s="97"/>
      <c r="C110" s="83" t="s">
        <v>460</v>
      </c>
      <c r="D110" s="83"/>
      <c r="E110" s="83"/>
      <c r="F110" s="83"/>
      <c r="G110" s="98"/>
      <c r="H110" s="83"/>
      <c r="I110" s="83"/>
      <c r="J110" s="84"/>
      <c r="K110"/>
      <c r="L110"/>
      <c r="M110"/>
      <c r="N110"/>
    </row>
    <row r="111" spans="2:31">
      <c r="B111" s="97"/>
      <c r="C111" s="83" t="s">
        <v>461</v>
      </c>
      <c r="D111" s="83"/>
      <c r="E111" s="83"/>
      <c r="F111" s="83"/>
      <c r="G111" s="98"/>
      <c r="H111" s="83"/>
      <c r="I111" s="83"/>
      <c r="J111" s="84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  <c r="AA111" s="5"/>
      <c r="AB111" s="5"/>
      <c r="AC111" s="5"/>
      <c r="AD111" s="5"/>
      <c r="AE111" s="5"/>
    </row>
    <row r="112" spans="2:31">
      <c r="B112" s="99"/>
      <c r="C112" s="86"/>
      <c r="D112" s="86"/>
      <c r="E112" s="86"/>
      <c r="F112" s="86"/>
      <c r="G112" s="100"/>
      <c r="H112" s="86"/>
      <c r="I112" s="86"/>
      <c r="J112" s="87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  <c r="AA112" s="5"/>
      <c r="AB112" s="5"/>
      <c r="AC112" s="5"/>
      <c r="AD112" s="5"/>
      <c r="AE112" s="5"/>
    </row>
    <row r="113" spans="2:31">
      <c r="B113" s="88" t="s">
        <v>15</v>
      </c>
      <c r="C113" s="89" t="s">
        <v>0</v>
      </c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  <c r="AA113" s="5"/>
      <c r="AB113" s="5"/>
      <c r="AC113" s="5"/>
      <c r="AD113" s="5"/>
      <c r="AE113" s="5"/>
    </row>
    <row r="114" spans="2:31">
      <c r="B114" s="88" t="s">
        <v>16</v>
      </c>
      <c r="C114" s="90" t="s">
        <v>120</v>
      </c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  <c r="AB114" s="5"/>
      <c r="AC114" s="5"/>
      <c r="AD114" s="5"/>
      <c r="AE114" s="5"/>
    </row>
    <row r="115" spans="2:31">
      <c r="B115" s="88" t="s">
        <v>389</v>
      </c>
      <c r="C115" s="90"/>
      <c r="O115" s="5"/>
      <c r="P115" s="5"/>
      <c r="Q115" s="5"/>
      <c r="R115" s="5"/>
      <c r="S115" s="5"/>
      <c r="T115" s="5"/>
      <c r="U115" s="5"/>
      <c r="V115" s="5"/>
      <c r="W115" s="5"/>
    </row>
    <row r="116" spans="2:31">
      <c r="B116" s="88" t="s">
        <v>17</v>
      </c>
      <c r="C116" s="89"/>
      <c r="O116" s="5"/>
      <c r="P116" s="5"/>
      <c r="Q116" s="5"/>
      <c r="R116" s="5"/>
      <c r="S116" s="5"/>
      <c r="T116" s="5"/>
      <c r="U116" s="5"/>
      <c r="V116" s="5"/>
      <c r="W116" s="5"/>
    </row>
    <row r="117" spans="2:31" ht="15" customHeight="1"/>
    <row r="118" spans="2:31" ht="15" customHeight="1"/>
    <row r="132" spans="2:23">
      <c r="B132" s="82"/>
      <c r="C132" s="84"/>
      <c r="D132" s="142"/>
      <c r="E132" s="5"/>
      <c r="F132" s="5"/>
      <c r="G132" s="5"/>
      <c r="H132" s="5"/>
      <c r="I132" s="5"/>
      <c r="J132" s="5"/>
      <c r="K132" s="5"/>
    </row>
    <row r="133" spans="2:23">
      <c r="B133" s="82"/>
      <c r="C133" s="84"/>
      <c r="D133" s="142"/>
      <c r="E133" s="5"/>
      <c r="F133" s="5"/>
      <c r="G133" s="5"/>
      <c r="H133" s="5"/>
      <c r="I133" s="5"/>
      <c r="J133" s="5"/>
      <c r="K133" s="5"/>
    </row>
    <row r="134" spans="2:23">
      <c r="B134" s="85"/>
      <c r="C134" s="87"/>
      <c r="D134" s="143"/>
      <c r="E134" s="5"/>
      <c r="F134" s="5"/>
      <c r="G134" s="5"/>
      <c r="H134" s="5"/>
      <c r="I134" s="5"/>
      <c r="J134" s="5"/>
      <c r="K134" s="5"/>
    </row>
    <row r="135" spans="2:23">
      <c r="B135" s="88" t="s">
        <v>15</v>
      </c>
      <c r="C135" s="89" t="s">
        <v>0</v>
      </c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</row>
    <row r="136" spans="2:23">
      <c r="B136" s="88" t="s">
        <v>16</v>
      </c>
      <c r="C136" s="90" t="s">
        <v>120</v>
      </c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</row>
    <row r="137" spans="2:23">
      <c r="B137" s="88" t="s">
        <v>390</v>
      </c>
      <c r="C137" s="90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</row>
    <row r="138" spans="2:23">
      <c r="B138" s="88" t="s">
        <v>17</v>
      </c>
      <c r="C138" s="89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</row>
    <row r="139" spans="2:23">
      <c r="B139" s="94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</row>
    <row r="140" spans="2:23">
      <c r="B140" s="94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</row>
    <row r="141" spans="2:23">
      <c r="B141" s="94" t="s">
        <v>441</v>
      </c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</row>
    <row r="142" spans="2:23">
      <c r="B142" s="20" t="s">
        <v>141</v>
      </c>
    </row>
    <row r="143" spans="2:23" ht="15" customHeight="1">
      <c r="B143" s="263" t="s">
        <v>109</v>
      </c>
      <c r="C143" s="279" t="s">
        <v>144</v>
      </c>
      <c r="D143" s="115" t="s">
        <v>142</v>
      </c>
      <c r="E143" s="116"/>
      <c r="F143" s="116"/>
      <c r="G143" s="282" t="s">
        <v>143</v>
      </c>
      <c r="H143" s="282"/>
      <c r="I143" s="282"/>
      <c r="J143" s="282"/>
      <c r="K143" s="5"/>
    </row>
    <row r="144" spans="2:23" ht="27.75" customHeight="1">
      <c r="B144" s="264"/>
      <c r="C144" s="280"/>
      <c r="D144" s="248" t="s">
        <v>145</v>
      </c>
      <c r="E144" s="248" t="s">
        <v>263</v>
      </c>
      <c r="F144" s="248" t="s">
        <v>261</v>
      </c>
      <c r="G144" s="248" t="s">
        <v>146</v>
      </c>
      <c r="H144" s="248" t="s">
        <v>147</v>
      </c>
      <c r="I144" s="248" t="s">
        <v>148</v>
      </c>
      <c r="J144" s="248" t="s">
        <v>149</v>
      </c>
    </row>
    <row r="145" spans="2:10" ht="27.75" customHeight="1">
      <c r="B145" s="264"/>
      <c r="C145" s="280"/>
      <c r="D145" s="249"/>
      <c r="E145" s="249"/>
      <c r="F145" s="249"/>
      <c r="G145" s="249"/>
      <c r="H145" s="249"/>
      <c r="I145" s="249"/>
      <c r="J145" s="249"/>
    </row>
    <row r="146" spans="2:10" ht="27.75" customHeight="1">
      <c r="B146" s="265"/>
      <c r="C146" s="281"/>
      <c r="D146" s="250"/>
      <c r="E146" s="250"/>
      <c r="F146" s="250"/>
      <c r="G146" s="250"/>
      <c r="H146" s="250"/>
      <c r="I146" s="250"/>
      <c r="J146" s="250"/>
    </row>
    <row r="147" spans="2:10">
      <c r="B147" s="95">
        <v>1</v>
      </c>
      <c r="C147" s="80"/>
      <c r="D147" s="80"/>
      <c r="E147" s="80"/>
      <c r="F147" s="80"/>
      <c r="G147" s="96"/>
      <c r="H147" s="80"/>
      <c r="I147" s="80"/>
      <c r="J147" s="81"/>
    </row>
    <row r="148" spans="2:10">
      <c r="B148" s="97"/>
      <c r="C148" s="83" t="s">
        <v>150</v>
      </c>
      <c r="D148" s="83"/>
      <c r="E148" s="83"/>
      <c r="F148" s="83"/>
      <c r="G148" s="98"/>
      <c r="H148" s="83"/>
      <c r="I148" s="83"/>
      <c r="J148" s="84"/>
    </row>
    <row r="149" spans="2:10">
      <c r="B149" s="97"/>
      <c r="C149" s="83" t="s">
        <v>151</v>
      </c>
      <c r="D149" s="83"/>
      <c r="E149" s="83"/>
      <c r="F149" s="83"/>
      <c r="G149" s="98"/>
      <c r="H149" s="83"/>
      <c r="I149" s="83"/>
      <c r="J149" s="84"/>
    </row>
    <row r="150" spans="2:10">
      <c r="B150" s="97"/>
      <c r="C150" s="83" t="s">
        <v>152</v>
      </c>
      <c r="D150" s="83"/>
      <c r="E150" s="83"/>
      <c r="F150" s="83"/>
      <c r="G150" s="98"/>
      <c r="H150" s="83"/>
      <c r="I150" s="83"/>
      <c r="J150" s="84"/>
    </row>
    <row r="151" spans="2:10">
      <c r="B151" s="97"/>
      <c r="C151" s="83" t="s">
        <v>153</v>
      </c>
      <c r="D151" s="83"/>
      <c r="E151" s="83"/>
      <c r="F151" s="83"/>
      <c r="G151" s="98"/>
      <c r="H151" s="83"/>
      <c r="I151" s="83"/>
      <c r="J151" s="84"/>
    </row>
    <row r="152" spans="2:10">
      <c r="B152" s="97"/>
      <c r="C152" s="83" t="s">
        <v>154</v>
      </c>
      <c r="D152" s="83"/>
      <c r="E152" s="83"/>
      <c r="F152" s="83"/>
      <c r="G152" s="98"/>
      <c r="H152" s="83"/>
      <c r="I152" s="83"/>
      <c r="J152" s="84"/>
    </row>
    <row r="153" spans="2:10">
      <c r="B153" s="97"/>
      <c r="C153" s="83" t="s">
        <v>155</v>
      </c>
      <c r="D153" s="83"/>
      <c r="E153" s="83"/>
      <c r="F153" s="83"/>
      <c r="G153" s="98"/>
      <c r="H153" s="83"/>
      <c r="I153" s="83"/>
      <c r="J153" s="84"/>
    </row>
    <row r="154" spans="2:10">
      <c r="B154" s="97"/>
      <c r="C154" s="83" t="s">
        <v>156</v>
      </c>
      <c r="D154" s="83"/>
      <c r="E154" s="83"/>
      <c r="F154" s="83"/>
      <c r="G154" s="98"/>
      <c r="H154" s="83"/>
      <c r="I154" s="83"/>
      <c r="J154" s="84"/>
    </row>
    <row r="155" spans="2:10">
      <c r="B155" s="97"/>
      <c r="C155" s="83" t="s">
        <v>157</v>
      </c>
      <c r="D155" s="83"/>
      <c r="E155" s="83"/>
      <c r="F155" s="83"/>
      <c r="G155" s="98"/>
      <c r="H155" s="83"/>
      <c r="I155" s="83"/>
      <c r="J155" s="84"/>
    </row>
    <row r="156" spans="2:10">
      <c r="B156" s="97"/>
      <c r="C156" s="83" t="s">
        <v>158</v>
      </c>
      <c r="D156" s="83"/>
      <c r="E156" s="83"/>
      <c r="F156" s="83"/>
      <c r="G156" s="98"/>
      <c r="H156" s="83"/>
      <c r="I156" s="83"/>
      <c r="J156" s="84"/>
    </row>
    <row r="157" spans="2:10">
      <c r="B157" s="97"/>
      <c r="C157" s="83" t="s">
        <v>159</v>
      </c>
      <c r="D157" s="83"/>
      <c r="E157" s="83"/>
      <c r="F157" s="83"/>
      <c r="G157" s="98"/>
      <c r="H157" s="83"/>
      <c r="I157" s="83"/>
      <c r="J157" s="84"/>
    </row>
    <row r="158" spans="2:10">
      <c r="B158" s="97"/>
      <c r="C158" s="83" t="s">
        <v>160</v>
      </c>
      <c r="D158" s="83"/>
      <c r="E158" s="83"/>
      <c r="F158" s="83"/>
      <c r="G158" s="98"/>
      <c r="H158" s="83"/>
      <c r="I158" s="83"/>
      <c r="J158" s="84"/>
    </row>
    <row r="159" spans="2:10">
      <c r="B159" s="97"/>
      <c r="C159" s="83" t="s">
        <v>460</v>
      </c>
      <c r="D159" s="83"/>
      <c r="E159" s="83"/>
      <c r="F159" s="83"/>
      <c r="G159" s="98"/>
      <c r="H159" s="83"/>
      <c r="I159" s="83"/>
      <c r="J159" s="84"/>
    </row>
    <row r="160" spans="2:10">
      <c r="B160" s="97"/>
      <c r="C160" s="83" t="s">
        <v>461</v>
      </c>
      <c r="D160" s="83"/>
      <c r="E160" s="83"/>
      <c r="F160" s="83"/>
      <c r="G160" s="98"/>
      <c r="H160" s="83"/>
      <c r="I160" s="83"/>
      <c r="J160" s="84"/>
    </row>
    <row r="161" spans="2:10">
      <c r="B161" s="97">
        <v>2</v>
      </c>
      <c r="C161" s="83"/>
      <c r="D161" s="83"/>
      <c r="E161" s="83"/>
      <c r="F161" s="83"/>
      <c r="G161" s="98"/>
      <c r="H161" s="83"/>
      <c r="I161" s="83"/>
      <c r="J161" s="84"/>
    </row>
    <row r="162" spans="2:10">
      <c r="B162" s="97"/>
      <c r="C162" s="83" t="s">
        <v>150</v>
      </c>
      <c r="D162" s="83"/>
      <c r="E162" s="83"/>
      <c r="F162" s="83"/>
      <c r="G162" s="98"/>
      <c r="H162" s="83"/>
      <c r="I162" s="83"/>
      <c r="J162" s="84"/>
    </row>
    <row r="163" spans="2:10">
      <c r="B163" s="97"/>
      <c r="C163" s="83" t="s">
        <v>151</v>
      </c>
      <c r="D163" s="83"/>
      <c r="E163" s="83"/>
      <c r="F163" s="83"/>
      <c r="G163" s="98"/>
      <c r="H163" s="83"/>
      <c r="I163" s="83"/>
      <c r="J163" s="84"/>
    </row>
    <row r="164" spans="2:10">
      <c r="B164" s="97"/>
      <c r="C164" s="83" t="s">
        <v>152</v>
      </c>
      <c r="D164" s="83"/>
      <c r="E164" s="83"/>
      <c r="F164" s="83"/>
      <c r="G164" s="98"/>
      <c r="H164" s="83"/>
      <c r="I164" s="83"/>
      <c r="J164" s="84"/>
    </row>
    <row r="165" spans="2:10">
      <c r="B165" s="97"/>
      <c r="C165" s="83" t="s">
        <v>153</v>
      </c>
      <c r="D165" s="83"/>
      <c r="E165" s="83"/>
      <c r="F165" s="83"/>
      <c r="G165" s="98"/>
      <c r="H165" s="83"/>
      <c r="I165" s="83"/>
      <c r="J165" s="84"/>
    </row>
    <row r="166" spans="2:10">
      <c r="B166" s="97"/>
      <c r="C166" s="83" t="s">
        <v>154</v>
      </c>
      <c r="D166" s="83"/>
      <c r="E166" s="83"/>
      <c r="F166" s="83"/>
      <c r="G166" s="98"/>
      <c r="H166" s="83"/>
      <c r="I166" s="83"/>
      <c r="J166" s="84"/>
    </row>
    <row r="167" spans="2:10">
      <c r="B167" s="97"/>
      <c r="C167" s="83" t="s">
        <v>155</v>
      </c>
      <c r="D167" s="83"/>
      <c r="E167" s="83"/>
      <c r="F167" s="83"/>
      <c r="G167" s="98"/>
      <c r="H167" s="83"/>
      <c r="I167" s="83"/>
      <c r="J167" s="84"/>
    </row>
    <row r="168" spans="2:10">
      <c r="B168" s="97"/>
      <c r="C168" s="83" t="s">
        <v>156</v>
      </c>
      <c r="D168" s="83"/>
      <c r="E168" s="83"/>
      <c r="F168" s="83"/>
      <c r="G168" s="98"/>
      <c r="H168" s="83"/>
      <c r="I168" s="83"/>
      <c r="J168" s="84"/>
    </row>
    <row r="169" spans="2:10">
      <c r="B169" s="97"/>
      <c r="C169" s="83" t="s">
        <v>157</v>
      </c>
      <c r="D169" s="83"/>
      <c r="E169" s="83"/>
      <c r="F169" s="83"/>
      <c r="G169" s="98"/>
      <c r="H169" s="83"/>
      <c r="I169" s="83"/>
      <c r="J169" s="84"/>
    </row>
    <row r="170" spans="2:10">
      <c r="B170" s="97"/>
      <c r="C170" s="83" t="s">
        <v>158</v>
      </c>
      <c r="D170" s="83"/>
      <c r="E170" s="83"/>
      <c r="F170" s="83"/>
      <c r="G170" s="98"/>
      <c r="H170" s="83"/>
      <c r="I170" s="83"/>
      <c r="J170" s="84"/>
    </row>
    <row r="171" spans="2:10">
      <c r="B171" s="97"/>
      <c r="C171" s="83" t="s">
        <v>159</v>
      </c>
      <c r="D171" s="83"/>
      <c r="E171" s="83"/>
      <c r="F171" s="83"/>
      <c r="G171" s="98"/>
      <c r="H171" s="83"/>
      <c r="I171" s="83"/>
      <c r="J171" s="84"/>
    </row>
    <row r="172" spans="2:10">
      <c r="B172" s="97"/>
      <c r="C172" s="83" t="s">
        <v>160</v>
      </c>
      <c r="D172" s="83"/>
      <c r="E172" s="83"/>
      <c r="F172" s="83"/>
      <c r="G172" s="98"/>
      <c r="H172" s="83"/>
      <c r="I172" s="83"/>
      <c r="J172" s="84"/>
    </row>
    <row r="173" spans="2:10">
      <c r="B173" s="97"/>
      <c r="C173" s="83" t="s">
        <v>460</v>
      </c>
      <c r="D173" s="83"/>
      <c r="E173" s="83"/>
      <c r="F173" s="83"/>
      <c r="G173" s="98"/>
      <c r="H173" s="83"/>
      <c r="I173" s="83"/>
      <c r="J173" s="84"/>
    </row>
    <row r="174" spans="2:10">
      <c r="B174" s="97"/>
      <c r="C174" s="83" t="s">
        <v>461</v>
      </c>
      <c r="D174" s="83"/>
      <c r="E174" s="83"/>
      <c r="F174" s="83"/>
      <c r="G174" s="98"/>
      <c r="H174" s="83"/>
      <c r="I174" s="83"/>
      <c r="J174" s="84"/>
    </row>
    <row r="175" spans="2:10">
      <c r="B175" s="97">
        <v>3</v>
      </c>
      <c r="C175" s="83"/>
      <c r="D175" s="83"/>
      <c r="E175" s="83"/>
      <c r="F175" s="83"/>
      <c r="G175" s="98"/>
      <c r="H175" s="83"/>
      <c r="I175" s="83"/>
      <c r="J175" s="84"/>
    </row>
    <row r="176" spans="2:10">
      <c r="B176" s="97"/>
      <c r="C176" s="83" t="s">
        <v>150</v>
      </c>
      <c r="D176" s="83"/>
      <c r="E176" s="83"/>
      <c r="F176" s="83"/>
      <c r="G176" s="98"/>
      <c r="H176" s="83"/>
      <c r="I176" s="83"/>
      <c r="J176" s="84"/>
    </row>
    <row r="177" spans="2:10">
      <c r="B177" s="97"/>
      <c r="C177" s="83" t="s">
        <v>151</v>
      </c>
      <c r="D177" s="83"/>
      <c r="E177" s="83"/>
      <c r="F177" s="83"/>
      <c r="G177" s="98"/>
      <c r="H177" s="83"/>
      <c r="I177" s="83"/>
      <c r="J177" s="84"/>
    </row>
    <row r="178" spans="2:10">
      <c r="B178" s="97"/>
      <c r="C178" s="83" t="s">
        <v>152</v>
      </c>
      <c r="D178" s="83"/>
      <c r="E178" s="83"/>
      <c r="F178" s="83"/>
      <c r="G178" s="98"/>
      <c r="H178" s="83"/>
      <c r="I178" s="83"/>
      <c r="J178" s="84"/>
    </row>
    <row r="179" spans="2:10">
      <c r="B179" s="97"/>
      <c r="C179" s="83" t="s">
        <v>153</v>
      </c>
      <c r="D179" s="83"/>
      <c r="E179" s="83"/>
      <c r="F179" s="83"/>
      <c r="G179" s="98"/>
      <c r="H179" s="83"/>
      <c r="I179" s="83"/>
      <c r="J179" s="84"/>
    </row>
    <row r="180" spans="2:10">
      <c r="B180" s="97"/>
      <c r="C180" s="83" t="s">
        <v>154</v>
      </c>
      <c r="D180" s="83"/>
      <c r="E180" s="83"/>
      <c r="F180" s="83"/>
      <c r="G180" s="98"/>
      <c r="H180" s="83"/>
      <c r="I180" s="83"/>
      <c r="J180" s="84"/>
    </row>
    <row r="181" spans="2:10">
      <c r="B181" s="97"/>
      <c r="C181" s="83" t="s">
        <v>155</v>
      </c>
      <c r="D181" s="83"/>
      <c r="E181" s="83"/>
      <c r="F181" s="83"/>
      <c r="G181" s="98"/>
      <c r="H181" s="83"/>
      <c r="I181" s="83"/>
      <c r="J181" s="84"/>
    </row>
    <row r="182" spans="2:10">
      <c r="B182" s="97"/>
      <c r="C182" s="83" t="s">
        <v>156</v>
      </c>
      <c r="D182" s="83"/>
      <c r="E182" s="83"/>
      <c r="F182" s="83"/>
      <c r="G182" s="98"/>
      <c r="H182" s="83"/>
      <c r="I182" s="83"/>
      <c r="J182" s="84"/>
    </row>
    <row r="183" spans="2:10">
      <c r="B183" s="97"/>
      <c r="C183" s="83" t="s">
        <v>157</v>
      </c>
      <c r="D183" s="83"/>
      <c r="E183" s="83"/>
      <c r="F183" s="83"/>
      <c r="G183" s="98"/>
      <c r="H183" s="83"/>
      <c r="I183" s="83"/>
      <c r="J183" s="84"/>
    </row>
    <row r="184" spans="2:10">
      <c r="B184" s="97"/>
      <c r="C184" s="83" t="s">
        <v>158</v>
      </c>
      <c r="D184" s="83"/>
      <c r="E184" s="83"/>
      <c r="F184" s="83"/>
      <c r="G184" s="98"/>
      <c r="H184" s="83"/>
      <c r="I184" s="83"/>
      <c r="J184" s="84"/>
    </row>
    <row r="185" spans="2:10">
      <c r="B185" s="97"/>
      <c r="C185" s="83" t="s">
        <v>159</v>
      </c>
      <c r="D185" s="83"/>
      <c r="E185" s="83"/>
      <c r="F185" s="83"/>
      <c r="G185" s="98"/>
      <c r="H185" s="83"/>
      <c r="I185" s="83"/>
      <c r="J185" s="84"/>
    </row>
    <row r="186" spans="2:10">
      <c r="B186" s="97"/>
      <c r="C186" s="83" t="s">
        <v>160</v>
      </c>
      <c r="D186" s="83"/>
      <c r="E186" s="83"/>
      <c r="F186" s="83"/>
      <c r="G186" s="98"/>
      <c r="H186" s="83"/>
      <c r="I186" s="83"/>
      <c r="J186" s="84"/>
    </row>
    <row r="187" spans="2:10">
      <c r="B187" s="97"/>
      <c r="C187" s="83" t="s">
        <v>460</v>
      </c>
      <c r="D187" s="83"/>
      <c r="E187" s="83"/>
      <c r="F187" s="83"/>
      <c r="G187" s="98"/>
      <c r="H187" s="83"/>
      <c r="I187" s="83"/>
      <c r="J187" s="84"/>
    </row>
    <row r="188" spans="2:10">
      <c r="B188" s="97"/>
      <c r="C188" s="83" t="s">
        <v>461</v>
      </c>
      <c r="D188" s="83"/>
      <c r="E188" s="83"/>
      <c r="F188" s="83"/>
      <c r="G188" s="98"/>
      <c r="H188" s="83"/>
      <c r="I188" s="83"/>
      <c r="J188" s="84"/>
    </row>
    <row r="189" spans="2:10">
      <c r="B189" s="97">
        <v>4</v>
      </c>
      <c r="C189" s="83"/>
      <c r="D189" s="83"/>
      <c r="E189" s="83"/>
      <c r="F189" s="83"/>
      <c r="G189" s="98"/>
      <c r="H189" s="83"/>
      <c r="I189" s="83"/>
      <c r="J189" s="84"/>
    </row>
    <row r="190" spans="2:10">
      <c r="B190" s="97"/>
      <c r="C190" s="83" t="s">
        <v>150</v>
      </c>
      <c r="D190" s="83"/>
      <c r="E190" s="83"/>
      <c r="F190" s="83"/>
      <c r="G190" s="98"/>
      <c r="H190" s="83"/>
      <c r="I190" s="83"/>
      <c r="J190" s="84"/>
    </row>
    <row r="191" spans="2:10">
      <c r="B191" s="97"/>
      <c r="C191" s="83" t="s">
        <v>151</v>
      </c>
      <c r="D191" s="83"/>
      <c r="E191" s="83"/>
      <c r="F191" s="83"/>
      <c r="G191" s="98"/>
      <c r="H191" s="83"/>
      <c r="I191" s="83"/>
      <c r="J191" s="84"/>
    </row>
    <row r="192" spans="2:10">
      <c r="B192" s="97"/>
      <c r="C192" s="83" t="s">
        <v>152</v>
      </c>
      <c r="D192" s="83"/>
      <c r="E192" s="83"/>
      <c r="F192" s="83"/>
      <c r="G192" s="98"/>
      <c r="H192" s="83"/>
      <c r="I192" s="83"/>
      <c r="J192" s="84"/>
    </row>
    <row r="193" spans="2:10">
      <c r="B193" s="97"/>
      <c r="C193" s="83" t="s">
        <v>153</v>
      </c>
      <c r="D193" s="83"/>
      <c r="E193" s="83"/>
      <c r="F193" s="83"/>
      <c r="G193" s="98"/>
      <c r="H193" s="83"/>
      <c r="I193" s="83"/>
      <c r="J193" s="84"/>
    </row>
    <row r="194" spans="2:10">
      <c r="B194" s="97"/>
      <c r="C194" s="83" t="s">
        <v>154</v>
      </c>
      <c r="D194" s="83"/>
      <c r="E194" s="83"/>
      <c r="F194" s="83"/>
      <c r="G194" s="98"/>
      <c r="H194" s="83"/>
      <c r="I194" s="83"/>
      <c r="J194" s="84"/>
    </row>
    <row r="195" spans="2:10">
      <c r="B195" s="97"/>
      <c r="C195" s="83" t="s">
        <v>155</v>
      </c>
      <c r="D195" s="83"/>
      <c r="E195" s="83"/>
      <c r="F195" s="83"/>
      <c r="G195" s="98"/>
      <c r="H195" s="83"/>
      <c r="I195" s="83"/>
      <c r="J195" s="84"/>
    </row>
    <row r="196" spans="2:10">
      <c r="B196" s="97"/>
      <c r="C196" s="83" t="s">
        <v>156</v>
      </c>
      <c r="D196" s="83"/>
      <c r="E196" s="83"/>
      <c r="F196" s="83"/>
      <c r="G196" s="98"/>
      <c r="H196" s="83"/>
      <c r="I196" s="83"/>
      <c r="J196" s="84"/>
    </row>
    <row r="197" spans="2:10">
      <c r="B197" s="97"/>
      <c r="C197" s="83" t="s">
        <v>157</v>
      </c>
      <c r="D197" s="83"/>
      <c r="E197" s="83"/>
      <c r="F197" s="83"/>
      <c r="G197" s="98"/>
      <c r="H197" s="83"/>
      <c r="I197" s="83"/>
      <c r="J197" s="84"/>
    </row>
    <row r="198" spans="2:10">
      <c r="B198" s="97"/>
      <c r="C198" s="83" t="s">
        <v>158</v>
      </c>
      <c r="D198" s="83"/>
      <c r="E198" s="83"/>
      <c r="F198" s="83"/>
      <c r="G198" s="98"/>
      <c r="H198" s="83"/>
      <c r="I198" s="83"/>
      <c r="J198" s="84"/>
    </row>
    <row r="199" spans="2:10">
      <c r="B199" s="97"/>
      <c r="C199" s="83" t="s">
        <v>159</v>
      </c>
      <c r="D199" s="83"/>
      <c r="E199" s="83"/>
      <c r="F199" s="83"/>
      <c r="G199" s="98"/>
      <c r="H199" s="83"/>
      <c r="I199" s="83"/>
      <c r="J199" s="84"/>
    </row>
    <row r="200" spans="2:10">
      <c r="B200" s="97"/>
      <c r="C200" s="83" t="s">
        <v>160</v>
      </c>
      <c r="D200" s="83"/>
      <c r="E200" s="83"/>
      <c r="F200" s="83"/>
      <c r="G200" s="98"/>
      <c r="H200" s="83"/>
      <c r="I200" s="83"/>
      <c r="J200" s="84"/>
    </row>
    <row r="201" spans="2:10">
      <c r="B201" s="97"/>
      <c r="C201" s="83" t="s">
        <v>460</v>
      </c>
      <c r="D201" s="83"/>
      <c r="E201" s="83"/>
      <c r="F201" s="83"/>
      <c r="G201" s="98"/>
      <c r="H201" s="83"/>
      <c r="I201" s="83"/>
      <c r="J201" s="84"/>
    </row>
    <row r="202" spans="2:10">
      <c r="B202" s="97"/>
      <c r="C202" s="83" t="s">
        <v>461</v>
      </c>
      <c r="D202" s="83"/>
      <c r="E202" s="83"/>
      <c r="F202" s="83"/>
      <c r="G202" s="98"/>
      <c r="H202" s="83"/>
      <c r="I202" s="83"/>
      <c r="J202" s="84"/>
    </row>
    <row r="203" spans="2:10">
      <c r="B203" s="97">
        <v>5</v>
      </c>
      <c r="C203" s="83"/>
      <c r="D203" s="83"/>
      <c r="E203" s="83"/>
      <c r="F203" s="83"/>
      <c r="G203" s="98"/>
      <c r="H203" s="83"/>
      <c r="I203" s="83"/>
      <c r="J203" s="84"/>
    </row>
    <row r="204" spans="2:10">
      <c r="B204" s="97"/>
      <c r="C204" s="83" t="s">
        <v>150</v>
      </c>
      <c r="D204" s="83"/>
      <c r="E204" s="83"/>
      <c r="F204" s="83"/>
      <c r="G204" s="98"/>
      <c r="H204" s="83"/>
      <c r="I204" s="83"/>
      <c r="J204" s="84"/>
    </row>
    <row r="205" spans="2:10">
      <c r="B205" s="97"/>
      <c r="C205" s="83" t="s">
        <v>151</v>
      </c>
      <c r="D205" s="83"/>
      <c r="E205" s="83"/>
      <c r="F205" s="83"/>
      <c r="G205" s="98"/>
      <c r="H205" s="83"/>
      <c r="I205" s="83"/>
      <c r="J205" s="84"/>
    </row>
    <row r="206" spans="2:10">
      <c r="B206" s="97"/>
      <c r="C206" s="83" t="s">
        <v>152</v>
      </c>
      <c r="D206" s="83"/>
      <c r="E206" s="83"/>
      <c r="F206" s="83"/>
      <c r="G206" s="98"/>
      <c r="H206" s="83"/>
      <c r="I206" s="83"/>
      <c r="J206" s="84"/>
    </row>
    <row r="207" spans="2:10">
      <c r="B207" s="97"/>
      <c r="C207" s="83" t="s">
        <v>153</v>
      </c>
      <c r="D207" s="83"/>
      <c r="E207" s="83"/>
      <c r="F207" s="83"/>
      <c r="G207" s="98"/>
      <c r="H207" s="83"/>
      <c r="I207" s="83"/>
      <c r="J207" s="84"/>
    </row>
    <row r="208" spans="2:10">
      <c r="B208" s="97"/>
      <c r="C208" s="83" t="s">
        <v>154</v>
      </c>
      <c r="D208" s="83"/>
      <c r="E208" s="83"/>
      <c r="F208" s="83"/>
      <c r="G208" s="98"/>
      <c r="H208" s="83"/>
      <c r="I208" s="83"/>
      <c r="J208" s="84"/>
    </row>
    <row r="209" spans="2:10">
      <c r="B209" s="97"/>
      <c r="C209" s="83" t="s">
        <v>155</v>
      </c>
      <c r="D209" s="83"/>
      <c r="E209" s="83"/>
      <c r="F209" s="83"/>
      <c r="G209" s="98"/>
      <c r="H209" s="83"/>
      <c r="I209" s="83"/>
      <c r="J209" s="84"/>
    </row>
    <row r="210" spans="2:10">
      <c r="B210" s="97"/>
      <c r="C210" s="83" t="s">
        <v>156</v>
      </c>
      <c r="D210" s="83"/>
      <c r="E210" s="83"/>
      <c r="F210" s="83"/>
      <c r="G210" s="98"/>
      <c r="H210" s="83"/>
      <c r="I210" s="83"/>
      <c r="J210" s="84"/>
    </row>
    <row r="211" spans="2:10">
      <c r="B211" s="97"/>
      <c r="C211" s="83" t="s">
        <v>157</v>
      </c>
      <c r="D211" s="83"/>
      <c r="E211" s="83"/>
      <c r="F211" s="83"/>
      <c r="G211" s="98"/>
      <c r="H211" s="83"/>
      <c r="I211" s="83"/>
      <c r="J211" s="84"/>
    </row>
    <row r="212" spans="2:10">
      <c r="B212" s="97"/>
      <c r="C212" s="83" t="s">
        <v>158</v>
      </c>
      <c r="D212" s="83"/>
      <c r="E212" s="83"/>
      <c r="F212" s="83"/>
      <c r="G212" s="98"/>
      <c r="H212" s="83"/>
      <c r="I212" s="83"/>
      <c r="J212" s="84"/>
    </row>
    <row r="213" spans="2:10">
      <c r="B213" s="97"/>
      <c r="C213" s="83" t="s">
        <v>159</v>
      </c>
      <c r="D213" s="83"/>
      <c r="E213" s="83"/>
      <c r="F213" s="83"/>
      <c r="G213" s="98"/>
      <c r="H213" s="83"/>
      <c r="I213" s="83"/>
      <c r="J213" s="84"/>
    </row>
    <row r="214" spans="2:10">
      <c r="B214" s="97"/>
      <c r="C214" s="83" t="s">
        <v>160</v>
      </c>
      <c r="D214" s="83"/>
      <c r="E214" s="83"/>
      <c r="F214" s="83"/>
      <c r="G214" s="98"/>
      <c r="H214" s="83"/>
      <c r="I214" s="83"/>
      <c r="J214" s="84"/>
    </row>
    <row r="215" spans="2:10">
      <c r="B215" s="97"/>
      <c r="C215" s="83" t="s">
        <v>460</v>
      </c>
      <c r="D215" s="83"/>
      <c r="E215" s="83"/>
      <c r="F215" s="83"/>
      <c r="G215" s="98"/>
      <c r="H215" s="83"/>
      <c r="I215" s="83"/>
      <c r="J215" s="84"/>
    </row>
    <row r="216" spans="2:10">
      <c r="B216" s="97"/>
      <c r="C216" s="83" t="s">
        <v>461</v>
      </c>
      <c r="D216" s="83"/>
      <c r="E216" s="83"/>
      <c r="F216" s="83"/>
      <c r="G216" s="98"/>
      <c r="H216" s="83"/>
      <c r="I216" s="83"/>
      <c r="J216" s="84"/>
    </row>
    <row r="217" spans="2:10">
      <c r="B217" s="97">
        <v>6</v>
      </c>
      <c r="C217" s="83"/>
      <c r="D217" s="83"/>
      <c r="E217" s="83"/>
      <c r="F217" s="83"/>
      <c r="G217" s="98"/>
      <c r="H217" s="83"/>
      <c r="I217" s="83"/>
      <c r="J217" s="84"/>
    </row>
    <row r="218" spans="2:10">
      <c r="B218" s="97"/>
      <c r="C218" s="83" t="s">
        <v>150</v>
      </c>
      <c r="D218" s="83"/>
      <c r="E218" s="83"/>
      <c r="F218" s="83"/>
      <c r="G218" s="98"/>
      <c r="H218" s="83"/>
      <c r="I218" s="83"/>
      <c r="J218" s="84"/>
    </row>
    <row r="219" spans="2:10">
      <c r="B219" s="97"/>
      <c r="C219" s="83" t="s">
        <v>151</v>
      </c>
      <c r="D219" s="83"/>
      <c r="E219" s="83"/>
      <c r="F219" s="83"/>
      <c r="G219" s="98"/>
      <c r="H219" s="83"/>
      <c r="I219" s="83"/>
      <c r="J219" s="84"/>
    </row>
    <row r="220" spans="2:10">
      <c r="B220" s="97"/>
      <c r="C220" s="83" t="s">
        <v>152</v>
      </c>
      <c r="D220" s="83"/>
      <c r="E220" s="83"/>
      <c r="F220" s="83"/>
      <c r="G220" s="98"/>
      <c r="H220" s="83"/>
      <c r="I220" s="83"/>
      <c r="J220" s="84"/>
    </row>
    <row r="221" spans="2:10">
      <c r="B221" s="97"/>
      <c r="C221" s="83" t="s">
        <v>153</v>
      </c>
      <c r="D221" s="83"/>
      <c r="E221" s="83"/>
      <c r="F221" s="83"/>
      <c r="G221" s="98"/>
      <c r="H221" s="83"/>
      <c r="I221" s="83"/>
      <c r="J221" s="84"/>
    </row>
    <row r="222" spans="2:10">
      <c r="B222" s="97"/>
      <c r="C222" s="83" t="s">
        <v>154</v>
      </c>
      <c r="D222" s="83"/>
      <c r="E222" s="83"/>
      <c r="F222" s="83"/>
      <c r="G222" s="98"/>
      <c r="H222" s="83"/>
      <c r="I222" s="83"/>
      <c r="J222" s="84"/>
    </row>
    <row r="223" spans="2:10">
      <c r="B223" s="97"/>
      <c r="C223" s="83" t="s">
        <v>155</v>
      </c>
      <c r="D223" s="83"/>
      <c r="E223" s="83"/>
      <c r="F223" s="83"/>
      <c r="G223" s="98"/>
      <c r="H223" s="83"/>
      <c r="I223" s="83"/>
      <c r="J223" s="84"/>
    </row>
    <row r="224" spans="2:10">
      <c r="B224" s="97"/>
      <c r="C224" s="83" t="s">
        <v>156</v>
      </c>
      <c r="D224" s="83"/>
      <c r="E224" s="83"/>
      <c r="F224" s="83"/>
      <c r="G224" s="98"/>
      <c r="H224" s="83"/>
      <c r="I224" s="83"/>
      <c r="J224" s="84"/>
    </row>
    <row r="225" spans="2:10">
      <c r="B225" s="97"/>
      <c r="C225" s="83" t="s">
        <v>157</v>
      </c>
      <c r="D225" s="83"/>
      <c r="E225" s="83"/>
      <c r="F225" s="83"/>
      <c r="G225" s="98"/>
      <c r="H225" s="83"/>
      <c r="I225" s="83"/>
      <c r="J225" s="84"/>
    </row>
    <row r="226" spans="2:10">
      <c r="B226" s="97"/>
      <c r="C226" s="83" t="s">
        <v>158</v>
      </c>
      <c r="D226" s="83"/>
      <c r="E226" s="83"/>
      <c r="F226" s="83"/>
      <c r="G226" s="98"/>
      <c r="H226" s="83"/>
      <c r="I226" s="83"/>
      <c r="J226" s="84"/>
    </row>
    <row r="227" spans="2:10">
      <c r="B227" s="97"/>
      <c r="C227" s="83" t="s">
        <v>159</v>
      </c>
      <c r="D227" s="83"/>
      <c r="E227" s="83"/>
      <c r="F227" s="83"/>
      <c r="G227" s="98"/>
      <c r="H227" s="83"/>
      <c r="I227" s="83"/>
      <c r="J227" s="84"/>
    </row>
    <row r="228" spans="2:10">
      <c r="B228" s="97"/>
      <c r="C228" s="83" t="s">
        <v>160</v>
      </c>
      <c r="D228" s="83"/>
      <c r="E228" s="83"/>
      <c r="F228" s="83"/>
      <c r="G228" s="98"/>
      <c r="H228" s="83"/>
      <c r="I228" s="83"/>
      <c r="J228" s="84"/>
    </row>
    <row r="229" spans="2:10">
      <c r="B229" s="97"/>
      <c r="C229" s="83" t="s">
        <v>460</v>
      </c>
      <c r="D229" s="83"/>
      <c r="E229" s="83"/>
      <c r="F229" s="83"/>
      <c r="G229" s="98"/>
      <c r="H229" s="83"/>
      <c r="I229" s="83"/>
      <c r="J229" s="84"/>
    </row>
    <row r="230" spans="2:10">
      <c r="B230" s="97"/>
      <c r="C230" s="83" t="s">
        <v>461</v>
      </c>
      <c r="D230" s="83"/>
      <c r="E230" s="83"/>
      <c r="F230" s="83"/>
      <c r="G230" s="98"/>
      <c r="H230" s="83"/>
      <c r="I230" s="83"/>
      <c r="J230" s="84"/>
    </row>
    <row r="231" spans="2:10">
      <c r="B231" s="97">
        <v>7</v>
      </c>
      <c r="C231" s="83"/>
      <c r="D231" s="83"/>
      <c r="E231" s="83"/>
      <c r="F231" s="83"/>
      <c r="G231" s="98"/>
      <c r="H231" s="83"/>
      <c r="I231" s="83"/>
      <c r="J231" s="84"/>
    </row>
    <row r="232" spans="2:10">
      <c r="B232" s="97"/>
      <c r="C232" s="83" t="s">
        <v>150</v>
      </c>
      <c r="D232" s="83"/>
      <c r="E232" s="83"/>
      <c r="F232" s="83"/>
      <c r="G232" s="98"/>
      <c r="H232" s="83"/>
      <c r="I232" s="83"/>
      <c r="J232" s="84"/>
    </row>
    <row r="233" spans="2:10">
      <c r="B233" s="97"/>
      <c r="C233" s="83" t="s">
        <v>151</v>
      </c>
      <c r="D233" s="83"/>
      <c r="E233" s="83"/>
      <c r="F233" s="83"/>
      <c r="G233" s="98"/>
      <c r="H233" s="83"/>
      <c r="I233" s="83"/>
      <c r="J233" s="84"/>
    </row>
    <row r="234" spans="2:10">
      <c r="B234" s="97"/>
      <c r="C234" s="83" t="s">
        <v>152</v>
      </c>
      <c r="D234" s="83"/>
      <c r="E234" s="83"/>
      <c r="F234" s="83"/>
      <c r="G234" s="98"/>
      <c r="H234" s="83"/>
      <c r="I234" s="83"/>
      <c r="J234" s="84"/>
    </row>
    <row r="235" spans="2:10">
      <c r="B235" s="97"/>
      <c r="C235" s="83" t="s">
        <v>153</v>
      </c>
      <c r="D235" s="83"/>
      <c r="E235" s="83"/>
      <c r="F235" s="83"/>
      <c r="G235" s="98"/>
      <c r="H235" s="83"/>
      <c r="I235" s="83"/>
      <c r="J235" s="84"/>
    </row>
    <row r="236" spans="2:10">
      <c r="B236" s="97"/>
      <c r="C236" s="83" t="s">
        <v>154</v>
      </c>
      <c r="D236" s="83"/>
      <c r="E236" s="83"/>
      <c r="F236" s="83"/>
      <c r="G236" s="98"/>
      <c r="H236" s="83"/>
      <c r="I236" s="83"/>
      <c r="J236" s="84"/>
    </row>
    <row r="237" spans="2:10">
      <c r="B237" s="97"/>
      <c r="C237" s="83" t="s">
        <v>155</v>
      </c>
      <c r="D237" s="83"/>
      <c r="E237" s="83"/>
      <c r="F237" s="83"/>
      <c r="G237" s="98"/>
      <c r="H237" s="83"/>
      <c r="I237" s="83"/>
      <c r="J237" s="84"/>
    </row>
    <row r="238" spans="2:10">
      <c r="B238" s="97"/>
      <c r="C238" s="83" t="s">
        <v>156</v>
      </c>
      <c r="D238" s="83"/>
      <c r="E238" s="83"/>
      <c r="F238" s="83"/>
      <c r="G238" s="98"/>
      <c r="H238" s="83"/>
      <c r="I238" s="83"/>
      <c r="J238" s="84"/>
    </row>
    <row r="239" spans="2:10">
      <c r="B239" s="97"/>
      <c r="C239" s="83" t="s">
        <v>157</v>
      </c>
      <c r="D239" s="83"/>
      <c r="E239" s="83"/>
      <c r="F239" s="83"/>
      <c r="G239" s="98"/>
      <c r="H239" s="83"/>
      <c r="I239" s="83"/>
      <c r="J239" s="84"/>
    </row>
    <row r="240" spans="2:10">
      <c r="B240" s="97"/>
      <c r="C240" s="83" t="s">
        <v>158</v>
      </c>
      <c r="D240" s="83"/>
      <c r="E240" s="83"/>
      <c r="F240" s="83"/>
      <c r="G240" s="98"/>
      <c r="H240" s="83"/>
      <c r="I240" s="83"/>
      <c r="J240" s="84"/>
    </row>
    <row r="241" spans="2:10">
      <c r="B241" s="97"/>
      <c r="C241" s="83" t="s">
        <v>159</v>
      </c>
      <c r="D241" s="83"/>
      <c r="E241" s="83"/>
      <c r="F241" s="83"/>
      <c r="G241" s="98"/>
      <c r="H241" s="83"/>
      <c r="I241" s="83"/>
      <c r="J241" s="84"/>
    </row>
    <row r="242" spans="2:10">
      <c r="B242" s="97"/>
      <c r="C242" s="83" t="s">
        <v>160</v>
      </c>
      <c r="D242" s="83"/>
      <c r="E242" s="83"/>
      <c r="F242" s="83"/>
      <c r="G242" s="98"/>
      <c r="H242" s="83"/>
      <c r="I242" s="83"/>
      <c r="J242" s="84"/>
    </row>
    <row r="243" spans="2:10">
      <c r="B243" s="97"/>
      <c r="C243" s="83" t="s">
        <v>460</v>
      </c>
      <c r="D243" s="83"/>
      <c r="E243" s="83"/>
      <c r="F243" s="83"/>
      <c r="G243" s="98"/>
      <c r="H243" s="83"/>
      <c r="I243" s="83"/>
      <c r="J243" s="84"/>
    </row>
    <row r="244" spans="2:10">
      <c r="B244" s="97"/>
      <c r="C244" s="83" t="s">
        <v>461</v>
      </c>
      <c r="D244" s="83"/>
      <c r="E244" s="83"/>
      <c r="F244" s="83"/>
      <c r="G244" s="98"/>
      <c r="H244" s="83"/>
      <c r="I244" s="83"/>
      <c r="J244" s="84"/>
    </row>
    <row r="245" spans="2:10">
      <c r="B245" s="99"/>
      <c r="C245" s="86"/>
      <c r="D245" s="86"/>
      <c r="E245" s="86"/>
      <c r="F245" s="86"/>
      <c r="G245" s="100"/>
      <c r="H245" s="86"/>
      <c r="I245" s="86"/>
      <c r="J245" s="87"/>
    </row>
    <row r="246" spans="2:10">
      <c r="B246" s="88" t="s">
        <v>15</v>
      </c>
      <c r="C246" s="89" t="s">
        <v>0</v>
      </c>
    </row>
    <row r="247" spans="2:10">
      <c r="B247" s="88" t="s">
        <v>16</v>
      </c>
      <c r="C247" s="90" t="s">
        <v>120</v>
      </c>
    </row>
    <row r="248" spans="2:10">
      <c r="B248" s="88" t="s">
        <v>389</v>
      </c>
      <c r="C248" s="90"/>
    </row>
    <row r="249" spans="2:10">
      <c r="B249" s="88" t="s">
        <v>17</v>
      </c>
      <c r="C249" s="89"/>
    </row>
  </sheetData>
  <mergeCells count="71">
    <mergeCell ref="G94:J94"/>
    <mergeCell ref="D95:D97"/>
    <mergeCell ref="E95:E97"/>
    <mergeCell ref="Q67:T67"/>
    <mergeCell ref="I3:N3"/>
    <mergeCell ref="I5:I6"/>
    <mergeCell ref="J5:J6"/>
    <mergeCell ref="K5:K6"/>
    <mergeCell ref="L5:L6"/>
    <mergeCell ref="M5:M6"/>
    <mergeCell ref="N5:N6"/>
    <mergeCell ref="I49:J49"/>
    <mergeCell ref="K49:L49"/>
    <mergeCell ref="M49:N49"/>
    <mergeCell ref="B78:B81"/>
    <mergeCell ref="C78:C81"/>
    <mergeCell ref="D78:D81"/>
    <mergeCell ref="B94:B97"/>
    <mergeCell ref="C94:C97"/>
    <mergeCell ref="C143:C146"/>
    <mergeCell ref="B143:B146"/>
    <mergeCell ref="G143:J143"/>
    <mergeCell ref="D144:D146"/>
    <mergeCell ref="E144:E146"/>
    <mergeCell ref="F144:F146"/>
    <mergeCell ref="G144:G146"/>
    <mergeCell ref="H144:H146"/>
    <mergeCell ref="I144:I146"/>
    <mergeCell ref="J144:J146"/>
    <mergeCell ref="B3:B6"/>
    <mergeCell ref="C3:C6"/>
    <mergeCell ref="D3:D6"/>
    <mergeCell ref="F3:F6"/>
    <mergeCell ref="G3:G6"/>
    <mergeCell ref="U67:X67"/>
    <mergeCell ref="E3:E6"/>
    <mergeCell ref="H3:H6"/>
    <mergeCell ref="Q3:Z3"/>
    <mergeCell ref="K4:L4"/>
    <mergeCell ref="M4:N4"/>
    <mergeCell ref="Q4:T4"/>
    <mergeCell ref="U4:X4"/>
    <mergeCell ref="I4:J4"/>
    <mergeCell ref="O67:P67"/>
    <mergeCell ref="W5:X5"/>
    <mergeCell ref="Y4:Z5"/>
    <mergeCell ref="O3:P4"/>
    <mergeCell ref="O5:O6"/>
    <mergeCell ref="P5:P6"/>
    <mergeCell ref="Q5:R5"/>
    <mergeCell ref="S5:T5"/>
    <mergeCell ref="U5:V5"/>
    <mergeCell ref="B19:B21"/>
    <mergeCell ref="C19:H19"/>
    <mergeCell ref="C20:H20"/>
    <mergeCell ref="B49:B50"/>
    <mergeCell ref="C49:D49"/>
    <mergeCell ref="E49:F49"/>
    <mergeCell ref="G49:H49"/>
    <mergeCell ref="B62:B65"/>
    <mergeCell ref="C62:F62"/>
    <mergeCell ref="G62:G65"/>
    <mergeCell ref="C63:C65"/>
    <mergeCell ref="D63:D65"/>
    <mergeCell ref="E63:E65"/>
    <mergeCell ref="F63:F65"/>
    <mergeCell ref="F95:F97"/>
    <mergeCell ref="G95:G97"/>
    <mergeCell ref="H95:H97"/>
    <mergeCell ref="I95:I97"/>
    <mergeCell ref="J95:J97"/>
  </mergeCells>
  <dataValidations count="4">
    <dataValidation type="list" allowBlank="1" showInputMessage="1" showErrorMessage="1" sqref="C132:C134 G67:G71 C83:C85 E8:E11 C8:C11 C67:E71">
      <formula1>y</formula1>
    </dataValidation>
    <dataValidation type="list" allowBlank="1" showInputMessage="1" showErrorMessage="1" sqref="C82">
      <formula1>ff</formula1>
    </dataValidation>
    <dataValidation type="list" allowBlank="1" showInputMessage="1" showErrorMessage="1" sqref="G66 C66:E66">
      <formula1>aa</formula1>
    </dataValidation>
    <dataValidation type="list" allowBlank="1" showInputMessage="1" showErrorMessage="1" sqref="C7 E7">
      <formula1>ss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2:M54"/>
  <sheetViews>
    <sheetView workbookViewId="0">
      <pane ySplit="2" topLeftCell="A3" activePane="bottomLeft" state="frozen"/>
      <selection pane="bottomLeft" activeCell="D17" sqref="D17"/>
    </sheetView>
  </sheetViews>
  <sheetFormatPr defaultRowHeight="15"/>
  <cols>
    <col min="2" max="2" width="65.42578125" customWidth="1"/>
    <col min="3" max="4" width="19.42578125" customWidth="1"/>
    <col min="5" max="5" width="1.5703125" customWidth="1"/>
    <col min="6" max="6" width="27.42578125" customWidth="1"/>
    <col min="7" max="7" width="17.5703125" customWidth="1"/>
    <col min="9" max="9" width="13.7109375" customWidth="1"/>
    <col min="11" max="11" width="22.5703125" bestFit="1" customWidth="1"/>
  </cols>
  <sheetData>
    <row r="2" spans="1:8">
      <c r="C2" s="20" t="s">
        <v>13</v>
      </c>
      <c r="D2" s="20" t="s">
        <v>46</v>
      </c>
      <c r="E2" s="20"/>
      <c r="F2" s="43" t="s">
        <v>16</v>
      </c>
      <c r="G2" s="1" t="s">
        <v>17</v>
      </c>
      <c r="H2" s="1" t="s">
        <v>389</v>
      </c>
    </row>
    <row r="3" spans="1:8">
      <c r="B3" s="20" t="s">
        <v>161</v>
      </c>
    </row>
    <row r="4" spans="1:8" ht="16.5" customHeight="1">
      <c r="A4" t="s">
        <v>435</v>
      </c>
      <c r="B4" s="24" t="s">
        <v>162</v>
      </c>
      <c r="C4" s="25" t="s">
        <v>23</v>
      </c>
      <c r="D4" s="69">
        <v>217</v>
      </c>
      <c r="E4" s="5"/>
      <c r="F4" s="101" t="s">
        <v>163</v>
      </c>
      <c r="G4" s="101"/>
      <c r="H4" s="101"/>
    </row>
    <row r="5" spans="1:8" ht="16.5" customHeight="1">
      <c r="B5" s="26" t="s">
        <v>164</v>
      </c>
      <c r="C5" s="27" t="s">
        <v>23</v>
      </c>
      <c r="D5" s="71">
        <v>0</v>
      </c>
      <c r="E5" s="5"/>
      <c r="F5" s="102" t="s">
        <v>163</v>
      </c>
      <c r="G5" s="102"/>
      <c r="H5" s="102"/>
    </row>
    <row r="6" spans="1:8" ht="16.5" customHeight="1">
      <c r="B6" s="26" t="s">
        <v>165</v>
      </c>
      <c r="C6" s="27" t="s">
        <v>23</v>
      </c>
      <c r="D6" s="71">
        <v>1</v>
      </c>
      <c r="E6" s="5"/>
      <c r="F6" s="102" t="s">
        <v>163</v>
      </c>
      <c r="G6" s="102"/>
      <c r="H6" s="102"/>
    </row>
    <row r="7" spans="1:8" ht="16.5" customHeight="1">
      <c r="B7" s="26" t="s">
        <v>166</v>
      </c>
      <c r="C7" s="27" t="s">
        <v>23</v>
      </c>
      <c r="D7" s="71">
        <v>646</v>
      </c>
      <c r="E7" s="5"/>
      <c r="F7" s="102" t="s">
        <v>163</v>
      </c>
      <c r="G7" s="102"/>
      <c r="H7" s="102"/>
    </row>
    <row r="8" spans="1:8" ht="16.5" customHeight="1">
      <c r="B8" s="26" t="s">
        <v>167</v>
      </c>
      <c r="C8" s="27" t="s">
        <v>23</v>
      </c>
      <c r="D8" s="71">
        <v>0</v>
      </c>
      <c r="E8" s="5"/>
      <c r="F8" s="102" t="s">
        <v>163</v>
      </c>
      <c r="G8" s="102"/>
      <c r="H8" s="102"/>
    </row>
    <row r="9" spans="1:8" ht="16.5" customHeight="1">
      <c r="B9" s="26" t="s">
        <v>168</v>
      </c>
      <c r="C9" s="27" t="s">
        <v>23</v>
      </c>
      <c r="D9" s="71">
        <v>0</v>
      </c>
      <c r="E9" s="5"/>
      <c r="F9" s="102" t="s">
        <v>163</v>
      </c>
      <c r="G9" s="102"/>
      <c r="H9" s="102"/>
    </row>
    <row r="10" spans="1:8" ht="15.75" customHeight="1">
      <c r="B10" s="26" t="s">
        <v>169</v>
      </c>
      <c r="C10" s="27" t="s">
        <v>23</v>
      </c>
      <c r="D10" s="71">
        <v>0</v>
      </c>
      <c r="E10" s="5"/>
      <c r="F10" s="102" t="s">
        <v>163</v>
      </c>
      <c r="G10" s="102"/>
      <c r="H10" s="102"/>
    </row>
    <row r="11" spans="1:8" ht="15.75" customHeight="1">
      <c r="B11" s="26" t="s">
        <v>170</v>
      </c>
      <c r="C11" s="27" t="s">
        <v>23</v>
      </c>
      <c r="D11" s="71">
        <v>0</v>
      </c>
      <c r="E11" s="5"/>
      <c r="F11" s="102" t="s">
        <v>163</v>
      </c>
      <c r="G11" s="102"/>
      <c r="H11" s="102"/>
    </row>
    <row r="12" spans="1:8" ht="16.5" customHeight="1">
      <c r="B12" s="26" t="s">
        <v>171</v>
      </c>
      <c r="C12" s="27" t="s">
        <v>23</v>
      </c>
      <c r="D12" s="71">
        <v>0</v>
      </c>
      <c r="E12" s="5"/>
      <c r="F12" s="102" t="s">
        <v>163</v>
      </c>
      <c r="G12" s="102"/>
      <c r="H12" s="102"/>
    </row>
    <row r="13" spans="1:8" ht="16.5" customHeight="1">
      <c r="B13" s="26" t="s">
        <v>172</v>
      </c>
      <c r="C13" s="27" t="s">
        <v>23</v>
      </c>
      <c r="D13" s="71">
        <v>0</v>
      </c>
      <c r="E13" s="5"/>
      <c r="F13" s="102" t="s">
        <v>163</v>
      </c>
      <c r="G13" s="102"/>
      <c r="H13" s="102"/>
    </row>
    <row r="14" spans="1:8" ht="16.5" customHeight="1">
      <c r="B14" s="26" t="s">
        <v>173</v>
      </c>
      <c r="C14" s="27" t="s">
        <v>23</v>
      </c>
      <c r="D14" s="71">
        <v>0</v>
      </c>
      <c r="E14" s="5"/>
      <c r="F14" s="102" t="s">
        <v>163</v>
      </c>
      <c r="G14" s="102"/>
      <c r="H14" s="102"/>
    </row>
    <row r="15" spans="1:8" ht="16.5" customHeight="1">
      <c r="B15" s="26" t="s">
        <v>174</v>
      </c>
      <c r="C15" s="27" t="s">
        <v>23</v>
      </c>
      <c r="D15" s="71">
        <v>0</v>
      </c>
      <c r="E15" s="5"/>
      <c r="F15" s="102" t="s">
        <v>163</v>
      </c>
      <c r="G15" s="102"/>
      <c r="H15" s="102"/>
    </row>
    <row r="16" spans="1:8" ht="16.5" customHeight="1">
      <c r="B16" s="26" t="s">
        <v>175</v>
      </c>
      <c r="C16" s="27" t="s">
        <v>23</v>
      </c>
      <c r="D16" s="71">
        <v>18</v>
      </c>
      <c r="E16" s="5"/>
      <c r="F16" s="102" t="s">
        <v>163</v>
      </c>
      <c r="G16" s="102"/>
      <c r="H16" s="102"/>
    </row>
    <row r="17" spans="1:13" ht="16.5" customHeight="1">
      <c r="A17" t="s">
        <v>437</v>
      </c>
      <c r="B17" s="26" t="s">
        <v>176</v>
      </c>
      <c r="C17" s="27" t="s">
        <v>23</v>
      </c>
      <c r="D17" s="71">
        <v>1857</v>
      </c>
      <c r="E17" s="5"/>
      <c r="F17" s="102" t="s">
        <v>163</v>
      </c>
      <c r="G17" s="102"/>
      <c r="H17" s="102"/>
    </row>
    <row r="18" spans="1:13" ht="16.5" customHeight="1">
      <c r="B18" s="26" t="s">
        <v>177</v>
      </c>
      <c r="C18" s="27" t="s">
        <v>23</v>
      </c>
      <c r="D18" s="71">
        <v>4075</v>
      </c>
      <c r="E18" s="5"/>
      <c r="F18" s="102" t="s">
        <v>163</v>
      </c>
      <c r="G18" s="102"/>
      <c r="H18" s="102"/>
    </row>
    <row r="19" spans="1:13" ht="16.5" customHeight="1">
      <c r="B19" s="66" t="s">
        <v>178</v>
      </c>
      <c r="C19" s="118" t="s">
        <v>23</v>
      </c>
      <c r="D19" s="119">
        <v>688</v>
      </c>
      <c r="E19" s="5"/>
      <c r="F19" s="103" t="s">
        <v>163</v>
      </c>
      <c r="G19" s="103"/>
      <c r="H19" s="103"/>
    </row>
    <row r="20" spans="1:13" ht="16.5" customHeight="1">
      <c r="B20" s="184" t="s">
        <v>512</v>
      </c>
      <c r="C20" s="48" t="s">
        <v>23</v>
      </c>
      <c r="D20" s="48">
        <v>3350</v>
      </c>
      <c r="E20" s="5"/>
      <c r="F20" s="155"/>
      <c r="G20" s="155"/>
      <c r="H20" s="155"/>
    </row>
    <row r="21" spans="1:13">
      <c r="B21" s="156" t="s">
        <v>434</v>
      </c>
    </row>
    <row r="22" spans="1:13">
      <c r="B22" s="107"/>
      <c r="C22" s="5"/>
      <c r="D22" s="5"/>
      <c r="E22" s="5"/>
    </row>
    <row r="23" spans="1:13">
      <c r="B23" s="24" t="s">
        <v>264</v>
      </c>
      <c r="C23" s="25" t="s">
        <v>96</v>
      </c>
      <c r="D23" s="69">
        <v>50</v>
      </c>
      <c r="F23" s="105" t="s">
        <v>163</v>
      </c>
      <c r="G23" s="108"/>
      <c r="H23" s="101"/>
    </row>
    <row r="24" spans="1:13">
      <c r="B24" s="26" t="s">
        <v>265</v>
      </c>
      <c r="C24" s="27" t="s">
        <v>96</v>
      </c>
      <c r="D24" s="71">
        <v>63</v>
      </c>
      <c r="F24" s="106" t="s">
        <v>163</v>
      </c>
      <c r="G24" s="109"/>
      <c r="H24" s="102"/>
    </row>
    <row r="25" spans="1:13">
      <c r="B25" s="26" t="s">
        <v>266</v>
      </c>
      <c r="C25" s="27" t="s">
        <v>96</v>
      </c>
      <c r="D25" s="71">
        <v>8</v>
      </c>
      <c r="F25" s="106" t="s">
        <v>163</v>
      </c>
      <c r="G25" s="109"/>
      <c r="H25" s="102"/>
    </row>
    <row r="26" spans="1:13">
      <c r="B26" s="104" t="s">
        <v>267</v>
      </c>
      <c r="C26" s="30" t="s">
        <v>96</v>
      </c>
      <c r="D26" s="74">
        <v>15</v>
      </c>
      <c r="F26" s="154" t="s">
        <v>163</v>
      </c>
      <c r="G26" s="110"/>
      <c r="H26" s="103"/>
    </row>
    <row r="27" spans="1:13">
      <c r="B27" s="107"/>
      <c r="C27" s="5"/>
      <c r="D27" s="5"/>
      <c r="E27" s="5"/>
    </row>
    <row r="29" spans="1:13">
      <c r="B29" s="20" t="s">
        <v>331</v>
      </c>
    </row>
    <row r="30" spans="1:13">
      <c r="B30" s="20" t="s">
        <v>332</v>
      </c>
      <c r="D30" s="20" t="s">
        <v>220</v>
      </c>
      <c r="E30" s="285" t="s">
        <v>179</v>
      </c>
      <c r="F30" s="285"/>
      <c r="G30" s="21" t="s">
        <v>180</v>
      </c>
    </row>
    <row r="31" spans="1:13">
      <c r="B31" s="24" t="s">
        <v>337</v>
      </c>
      <c r="C31" s="25" t="s">
        <v>181</v>
      </c>
      <c r="D31" s="25">
        <v>4252</v>
      </c>
      <c r="E31" s="290">
        <f>D31-G31</f>
        <v>1671.5</v>
      </c>
      <c r="F31" s="290"/>
      <c r="G31" s="124">
        <v>2580.5</v>
      </c>
      <c r="K31" s="106" t="s">
        <v>163</v>
      </c>
      <c r="L31" s="148"/>
      <c r="M31" s="108"/>
    </row>
    <row r="32" spans="1:13">
      <c r="B32" s="26" t="s">
        <v>338</v>
      </c>
      <c r="C32" s="27" t="s">
        <v>181</v>
      </c>
      <c r="D32" s="27">
        <v>7653.6</v>
      </c>
      <c r="E32" s="290">
        <f t="shared" ref="E32:E41" si="0">D32-G32</f>
        <v>2570.6000000000004</v>
      </c>
      <c r="F32" s="290"/>
      <c r="G32" s="125">
        <v>5083</v>
      </c>
      <c r="K32" s="106" t="s">
        <v>163</v>
      </c>
      <c r="L32" s="148"/>
      <c r="M32" s="109"/>
    </row>
    <row r="33" spans="2:13">
      <c r="B33" s="26" t="s">
        <v>339</v>
      </c>
      <c r="C33" s="27" t="s">
        <v>23</v>
      </c>
      <c r="D33" s="27">
        <v>911152</v>
      </c>
      <c r="E33" s="290">
        <f t="shared" si="0"/>
        <v>47662</v>
      </c>
      <c r="F33" s="290"/>
      <c r="G33" s="125">
        <v>863490</v>
      </c>
      <c r="K33" s="106" t="s">
        <v>163</v>
      </c>
      <c r="L33" s="148"/>
      <c r="M33" s="109"/>
    </row>
    <row r="34" spans="2:13">
      <c r="B34" s="26" t="s">
        <v>340</v>
      </c>
      <c r="C34" s="27" t="s">
        <v>181</v>
      </c>
      <c r="D34" s="27"/>
      <c r="E34" s="290">
        <f t="shared" si="0"/>
        <v>0</v>
      </c>
      <c r="F34" s="290"/>
      <c r="G34" s="125"/>
      <c r="K34" s="105" t="s">
        <v>163</v>
      </c>
      <c r="L34" s="148"/>
      <c r="M34" s="109"/>
    </row>
    <row r="35" spans="2:13">
      <c r="B35" s="26" t="s">
        <v>341</v>
      </c>
      <c r="C35" s="27" t="s">
        <v>181</v>
      </c>
      <c r="D35" s="27">
        <v>9563</v>
      </c>
      <c r="E35" s="290">
        <f t="shared" si="0"/>
        <v>312</v>
      </c>
      <c r="F35" s="290"/>
      <c r="G35" s="125">
        <v>9251</v>
      </c>
      <c r="K35" s="106" t="s">
        <v>163</v>
      </c>
      <c r="L35" s="148"/>
      <c r="M35" s="109"/>
    </row>
    <row r="36" spans="2:13">
      <c r="B36" s="26" t="s">
        <v>342</v>
      </c>
      <c r="C36" s="27" t="s">
        <v>181</v>
      </c>
      <c r="D36" s="27"/>
      <c r="E36" s="290">
        <f t="shared" si="0"/>
        <v>0</v>
      </c>
      <c r="F36" s="290"/>
      <c r="G36" s="125"/>
      <c r="K36" s="106" t="s">
        <v>163</v>
      </c>
      <c r="L36" s="148"/>
      <c r="M36" s="109"/>
    </row>
    <row r="37" spans="2:13">
      <c r="B37" s="26" t="s">
        <v>343</v>
      </c>
      <c r="C37" s="27" t="s">
        <v>181</v>
      </c>
      <c r="D37" s="27">
        <v>130</v>
      </c>
      <c r="E37" s="290">
        <f t="shared" si="0"/>
        <v>0</v>
      </c>
      <c r="F37" s="290"/>
      <c r="G37" s="125">
        <v>130</v>
      </c>
      <c r="K37" s="106" t="s">
        <v>163</v>
      </c>
      <c r="L37" s="148"/>
      <c r="M37" s="109"/>
    </row>
    <row r="38" spans="2:13">
      <c r="B38" s="26" t="s">
        <v>170</v>
      </c>
      <c r="C38" s="27" t="s">
        <v>181</v>
      </c>
      <c r="D38" s="27"/>
      <c r="E38" s="290">
        <f t="shared" si="0"/>
        <v>0</v>
      </c>
      <c r="F38" s="290"/>
      <c r="G38" s="125"/>
      <c r="K38" s="105" t="s">
        <v>163</v>
      </c>
      <c r="L38" s="148"/>
      <c r="M38" s="109"/>
    </row>
    <row r="39" spans="2:13">
      <c r="B39" s="26" t="s">
        <v>344</v>
      </c>
      <c r="C39" s="27" t="s">
        <v>181</v>
      </c>
      <c r="D39" s="27">
        <v>3590</v>
      </c>
      <c r="E39" s="290">
        <f t="shared" si="0"/>
        <v>935</v>
      </c>
      <c r="F39" s="290"/>
      <c r="G39" s="125">
        <v>2655</v>
      </c>
      <c r="K39" s="106" t="s">
        <v>163</v>
      </c>
      <c r="L39" s="148"/>
      <c r="M39" s="109"/>
    </row>
    <row r="40" spans="2:13">
      <c r="B40" s="26" t="s">
        <v>345</v>
      </c>
      <c r="C40" s="27" t="s">
        <v>181</v>
      </c>
      <c r="D40" s="27">
        <v>23449</v>
      </c>
      <c r="E40" s="290">
        <f t="shared" si="0"/>
        <v>3318</v>
      </c>
      <c r="F40" s="290"/>
      <c r="G40" s="125">
        <v>20131</v>
      </c>
      <c r="K40" s="106" t="s">
        <v>163</v>
      </c>
      <c r="L40" s="148"/>
      <c r="M40" s="109"/>
    </row>
    <row r="41" spans="2:13">
      <c r="B41" s="104" t="s">
        <v>346</v>
      </c>
      <c r="C41" s="30" t="s">
        <v>181</v>
      </c>
      <c r="D41" s="30">
        <v>223.5</v>
      </c>
      <c r="E41" s="290">
        <f t="shared" si="0"/>
        <v>110</v>
      </c>
      <c r="F41" s="290"/>
      <c r="G41" s="126">
        <v>113.5</v>
      </c>
      <c r="K41" s="106" t="s">
        <v>163</v>
      </c>
      <c r="L41" s="148"/>
      <c r="M41" s="109"/>
    </row>
    <row r="42" spans="2:13">
      <c r="B42" s="104"/>
      <c r="D42" s="20" t="s">
        <v>333</v>
      </c>
      <c r="E42" s="123" t="s">
        <v>179</v>
      </c>
      <c r="G42" s="177" t="s">
        <v>180</v>
      </c>
      <c r="H42" s="288" t="s">
        <v>334</v>
      </c>
      <c r="I42" s="289"/>
      <c r="K42" s="122"/>
      <c r="L42" s="148"/>
      <c r="M42" s="109"/>
    </row>
    <row r="43" spans="2:13">
      <c r="B43" s="120" t="s">
        <v>335</v>
      </c>
      <c r="C43" s="121" t="s">
        <v>336</v>
      </c>
      <c r="D43" s="176">
        <v>200300</v>
      </c>
      <c r="E43" s="286">
        <v>66210</v>
      </c>
      <c r="F43" s="286"/>
      <c r="G43" s="176">
        <v>49050</v>
      </c>
      <c r="H43" s="286">
        <v>85040</v>
      </c>
      <c r="I43" s="287"/>
      <c r="L43" s="148"/>
      <c r="M43" s="110"/>
    </row>
    <row r="45" spans="2:13">
      <c r="B45" s="20" t="s">
        <v>415</v>
      </c>
    </row>
    <row r="46" spans="2:13">
      <c r="B46" s="24" t="s">
        <v>416</v>
      </c>
      <c r="C46" s="25" t="s">
        <v>96</v>
      </c>
      <c r="D46" s="69">
        <v>9</v>
      </c>
      <c r="F46" s="108" t="s">
        <v>196</v>
      </c>
      <c r="G46" s="108"/>
      <c r="H46" s="108"/>
    </row>
    <row r="47" spans="2:13">
      <c r="B47" s="26" t="s">
        <v>417</v>
      </c>
      <c r="C47" s="27" t="s">
        <v>96</v>
      </c>
      <c r="D47" s="71">
        <v>4550</v>
      </c>
      <c r="F47" s="109" t="s">
        <v>196</v>
      </c>
      <c r="G47" s="109"/>
      <c r="H47" s="109"/>
    </row>
    <row r="48" spans="2:13">
      <c r="B48" s="26" t="s">
        <v>418</v>
      </c>
      <c r="C48" s="27" t="s">
        <v>96</v>
      </c>
      <c r="D48" s="71">
        <v>104</v>
      </c>
      <c r="F48" s="109" t="s">
        <v>196</v>
      </c>
      <c r="G48" s="109"/>
      <c r="H48" s="109"/>
    </row>
    <row r="49" spans="1:8">
      <c r="B49" s="26" t="s">
        <v>419</v>
      </c>
      <c r="C49" s="27" t="s">
        <v>96</v>
      </c>
      <c r="D49" s="71">
        <v>750</v>
      </c>
      <c r="F49" s="109" t="s">
        <v>196</v>
      </c>
      <c r="G49" s="109"/>
      <c r="H49" s="109"/>
    </row>
    <row r="50" spans="1:8">
      <c r="B50" s="26" t="s">
        <v>420</v>
      </c>
      <c r="C50" s="27" t="s">
        <v>96</v>
      </c>
      <c r="D50" s="71"/>
      <c r="F50" s="109" t="s">
        <v>196</v>
      </c>
      <c r="G50" s="109"/>
      <c r="H50" s="109"/>
    </row>
    <row r="51" spans="1:8">
      <c r="A51" t="s">
        <v>443</v>
      </c>
      <c r="B51" s="185" t="s">
        <v>462</v>
      </c>
      <c r="C51" s="27" t="s">
        <v>96</v>
      </c>
      <c r="D51" s="71">
        <v>7500</v>
      </c>
      <c r="F51" s="109"/>
      <c r="G51" s="109"/>
      <c r="H51" s="109"/>
    </row>
    <row r="52" spans="1:8">
      <c r="A52" t="s">
        <v>443</v>
      </c>
      <c r="B52" s="26" t="s">
        <v>442</v>
      </c>
      <c r="C52" s="27" t="s">
        <v>96</v>
      </c>
      <c r="D52" s="186" t="s">
        <v>513</v>
      </c>
      <c r="F52" s="109"/>
      <c r="G52" s="109"/>
      <c r="H52" s="109"/>
    </row>
    <row r="53" spans="1:8">
      <c r="B53" s="104" t="s">
        <v>421</v>
      </c>
      <c r="C53" s="30" t="s">
        <v>96</v>
      </c>
      <c r="D53" s="74"/>
      <c r="F53" s="110" t="s">
        <v>196</v>
      </c>
      <c r="G53" s="110"/>
      <c r="H53" s="110"/>
    </row>
    <row r="54" spans="1:8">
      <c r="B54" s="184" t="s">
        <v>514</v>
      </c>
      <c r="C54" s="187" t="s">
        <v>96</v>
      </c>
      <c r="D54">
        <v>5</v>
      </c>
    </row>
  </sheetData>
  <mergeCells count="15">
    <mergeCell ref="E30:F30"/>
    <mergeCell ref="E43:F43"/>
    <mergeCell ref="H43:I43"/>
    <mergeCell ref="H42:I42"/>
    <mergeCell ref="E31:F31"/>
    <mergeCell ref="E32:F32"/>
    <mergeCell ref="E33:F33"/>
    <mergeCell ref="E34:F34"/>
    <mergeCell ref="E35:F35"/>
    <mergeCell ref="E36:F36"/>
    <mergeCell ref="E37:F37"/>
    <mergeCell ref="E38:F38"/>
    <mergeCell ref="E39:F39"/>
    <mergeCell ref="E40:F40"/>
    <mergeCell ref="E41:F41"/>
  </mergeCells>
  <pageMargins left="0.7" right="0.7" top="0.75" bottom="0.75" header="0.3" footer="0.3"/>
  <pageSetup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2:H25"/>
  <sheetViews>
    <sheetView workbookViewId="0">
      <pane ySplit="2" topLeftCell="A3" activePane="bottomLeft" state="frozen"/>
      <selection pane="bottomLeft" activeCell="K9" sqref="K9"/>
    </sheetView>
  </sheetViews>
  <sheetFormatPr defaultRowHeight="15"/>
  <cols>
    <col min="2" max="2" width="55.7109375" customWidth="1"/>
    <col min="3" max="3" width="17.42578125" customWidth="1"/>
    <col min="5" max="5" width="2.140625" customWidth="1"/>
    <col min="6" max="6" width="21.7109375" bestFit="1" customWidth="1"/>
  </cols>
  <sheetData>
    <row r="2" spans="1:8">
      <c r="C2" s="20" t="s">
        <v>13</v>
      </c>
      <c r="D2" s="20" t="s">
        <v>46</v>
      </c>
      <c r="E2" s="20"/>
      <c r="F2" s="43" t="s">
        <v>16</v>
      </c>
      <c r="G2" s="1" t="s">
        <v>17</v>
      </c>
      <c r="H2" s="1" t="s">
        <v>389</v>
      </c>
    </row>
    <row r="3" spans="1:8" s="20" customFormat="1">
      <c r="B3" s="20" t="s">
        <v>108</v>
      </c>
      <c r="C3"/>
      <c r="D3"/>
      <c r="E3"/>
    </row>
    <row r="4" spans="1:8">
      <c r="B4" s="24" t="s">
        <v>393</v>
      </c>
      <c r="C4" s="25" t="s">
        <v>23</v>
      </c>
      <c r="D4" s="14">
        <v>4</v>
      </c>
      <c r="F4" s="101" t="s">
        <v>183</v>
      </c>
      <c r="G4" s="101"/>
      <c r="H4" s="101"/>
    </row>
    <row r="5" spans="1:8">
      <c r="B5" s="26" t="s">
        <v>399</v>
      </c>
      <c r="C5" s="27" t="s">
        <v>96</v>
      </c>
      <c r="D5" s="16">
        <v>223</v>
      </c>
      <c r="F5" s="102" t="s">
        <v>183</v>
      </c>
      <c r="G5" s="102"/>
      <c r="H5" s="102"/>
    </row>
    <row r="6" spans="1:8">
      <c r="B6" s="26" t="s">
        <v>400</v>
      </c>
      <c r="C6" s="27" t="s">
        <v>511</v>
      </c>
      <c r="D6" s="16">
        <v>190.26</v>
      </c>
      <c r="F6" s="102" t="s">
        <v>183</v>
      </c>
      <c r="G6" s="102"/>
      <c r="H6" s="102"/>
    </row>
    <row r="7" spans="1:8">
      <c r="A7" t="s">
        <v>433</v>
      </c>
      <c r="B7" s="26" t="s">
        <v>431</v>
      </c>
      <c r="C7" s="27" t="s">
        <v>432</v>
      </c>
      <c r="D7" s="16">
        <v>0</v>
      </c>
      <c r="F7" s="102"/>
      <c r="G7" s="102"/>
      <c r="H7" s="102"/>
    </row>
    <row r="8" spans="1:8">
      <c r="B8" s="26" t="s">
        <v>394</v>
      </c>
      <c r="C8" s="27" t="s">
        <v>96</v>
      </c>
      <c r="D8" s="16">
        <v>0</v>
      </c>
      <c r="F8" s="102" t="s">
        <v>183</v>
      </c>
      <c r="G8" s="102"/>
      <c r="H8" s="102"/>
    </row>
    <row r="9" spans="1:8">
      <c r="B9" s="26" t="s">
        <v>401</v>
      </c>
      <c r="C9" s="27" t="s">
        <v>182</v>
      </c>
      <c r="D9" s="16">
        <v>0</v>
      </c>
      <c r="F9" s="102" t="s">
        <v>183</v>
      </c>
      <c r="G9" s="102"/>
      <c r="H9" s="102"/>
    </row>
    <row r="10" spans="1:8">
      <c r="A10" t="s">
        <v>445</v>
      </c>
      <c r="B10" s="26" t="s">
        <v>444</v>
      </c>
      <c r="C10" s="27" t="s">
        <v>182</v>
      </c>
      <c r="D10" s="16">
        <v>0</v>
      </c>
      <c r="F10" s="102"/>
      <c r="G10" s="102"/>
      <c r="H10" s="102"/>
    </row>
    <row r="11" spans="1:8">
      <c r="B11" s="26" t="s">
        <v>184</v>
      </c>
      <c r="C11" s="27" t="s">
        <v>23</v>
      </c>
      <c r="D11" s="16">
        <v>0</v>
      </c>
      <c r="F11" s="102" t="s">
        <v>183</v>
      </c>
      <c r="G11" s="102"/>
      <c r="H11" s="102"/>
    </row>
    <row r="12" spans="1:8">
      <c r="B12" s="26" t="s">
        <v>185</v>
      </c>
      <c r="C12" s="27" t="s">
        <v>96</v>
      </c>
      <c r="D12" s="16">
        <v>1</v>
      </c>
      <c r="F12" s="102" t="s">
        <v>183</v>
      </c>
      <c r="G12" s="102"/>
      <c r="H12" s="102"/>
    </row>
    <row r="13" spans="1:8">
      <c r="B13" s="26" t="s">
        <v>186</v>
      </c>
      <c r="C13" s="27" t="s">
        <v>182</v>
      </c>
      <c r="D13" s="16">
        <v>0.5</v>
      </c>
      <c r="F13" s="102" t="s">
        <v>183</v>
      </c>
      <c r="G13" s="102"/>
      <c r="H13" s="102"/>
    </row>
    <row r="14" spans="1:8">
      <c r="B14" s="26" t="s">
        <v>187</v>
      </c>
      <c r="C14" s="27" t="s">
        <v>182</v>
      </c>
      <c r="D14" s="16">
        <v>0</v>
      </c>
      <c r="F14" s="102" t="s">
        <v>183</v>
      </c>
      <c r="G14" s="102"/>
      <c r="H14" s="102"/>
    </row>
    <row r="15" spans="1:8">
      <c r="B15" s="26" t="s">
        <v>188</v>
      </c>
      <c r="C15" s="27" t="s">
        <v>182</v>
      </c>
      <c r="D15" s="16">
        <v>0.5</v>
      </c>
      <c r="F15" s="102" t="s">
        <v>183</v>
      </c>
      <c r="G15" s="102"/>
      <c r="H15" s="102"/>
    </row>
    <row r="16" spans="1:8">
      <c r="B16" s="26" t="s">
        <v>189</v>
      </c>
      <c r="C16" s="27" t="s">
        <v>96</v>
      </c>
      <c r="D16" s="16">
        <v>0</v>
      </c>
      <c r="F16" s="102" t="s">
        <v>183</v>
      </c>
      <c r="G16" s="102"/>
      <c r="H16" s="102"/>
    </row>
    <row r="17" spans="2:8">
      <c r="B17" s="26" t="s">
        <v>414</v>
      </c>
      <c r="C17" s="27" t="s">
        <v>182</v>
      </c>
      <c r="D17" s="16">
        <v>0</v>
      </c>
      <c r="F17" s="102" t="s">
        <v>183</v>
      </c>
      <c r="G17" s="102"/>
      <c r="H17" s="102"/>
    </row>
    <row r="18" spans="2:8">
      <c r="B18" s="26" t="s">
        <v>397</v>
      </c>
      <c r="C18" s="27" t="s">
        <v>96</v>
      </c>
      <c r="D18" s="16">
        <v>0</v>
      </c>
      <c r="F18" s="102" t="s">
        <v>183</v>
      </c>
      <c r="G18" s="102"/>
      <c r="H18" s="102"/>
    </row>
    <row r="19" spans="2:8">
      <c r="B19" s="26" t="s">
        <v>398</v>
      </c>
      <c r="C19" s="27" t="s">
        <v>96</v>
      </c>
      <c r="D19" s="16">
        <v>0</v>
      </c>
      <c r="F19" s="102" t="s">
        <v>183</v>
      </c>
      <c r="G19" s="102"/>
      <c r="H19" s="102"/>
    </row>
    <row r="20" spans="2:8" ht="14.25" customHeight="1">
      <c r="B20" s="26" t="s">
        <v>190</v>
      </c>
      <c r="C20" s="27" t="s">
        <v>23</v>
      </c>
      <c r="D20" s="16">
        <v>80</v>
      </c>
      <c r="F20" s="102" t="s">
        <v>183</v>
      </c>
      <c r="G20" s="102"/>
      <c r="H20" s="102"/>
    </row>
    <row r="21" spans="2:8" ht="14.25" customHeight="1">
      <c r="B21" s="26" t="s">
        <v>191</v>
      </c>
      <c r="C21" s="27" t="s">
        <v>96</v>
      </c>
      <c r="D21" s="16">
        <v>80</v>
      </c>
      <c r="F21" s="102" t="s">
        <v>183</v>
      </c>
      <c r="G21" s="102"/>
      <c r="H21" s="102"/>
    </row>
    <row r="22" spans="2:8">
      <c r="B22" s="26" t="s">
        <v>395</v>
      </c>
      <c r="C22" s="27" t="s">
        <v>96</v>
      </c>
      <c r="D22" s="16">
        <v>0</v>
      </c>
      <c r="F22" s="102" t="s">
        <v>183</v>
      </c>
      <c r="G22" s="102"/>
      <c r="H22" s="102"/>
    </row>
    <row r="23" spans="2:8">
      <c r="B23" s="26" t="s">
        <v>396</v>
      </c>
      <c r="C23" s="27" t="s">
        <v>182</v>
      </c>
      <c r="D23" s="16">
        <v>0</v>
      </c>
      <c r="F23" s="102" t="s">
        <v>183</v>
      </c>
      <c r="G23" s="102"/>
      <c r="H23" s="102"/>
    </row>
    <row r="24" spans="2:8">
      <c r="B24" s="104" t="s">
        <v>192</v>
      </c>
      <c r="C24" s="30" t="s">
        <v>193</v>
      </c>
      <c r="D24" s="35">
        <v>0</v>
      </c>
      <c r="F24" s="103" t="s">
        <v>183</v>
      </c>
      <c r="G24" s="103"/>
      <c r="H24" s="103"/>
    </row>
    <row r="25" spans="2:8">
      <c r="B25" s="5"/>
      <c r="C25" s="5"/>
    </row>
  </sheetData>
  <pageMargins left="0.7" right="0.7" top="0.75" bottom="0.75" header="0.3" footer="0.3"/>
  <pageSetup paperSize="9" fitToHeight="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B2:M125"/>
  <sheetViews>
    <sheetView workbookViewId="0">
      <pane ySplit="2" topLeftCell="A3" activePane="bottomLeft" state="frozen"/>
      <selection pane="bottomLeft" activeCell="K12" sqref="K12"/>
    </sheetView>
  </sheetViews>
  <sheetFormatPr defaultRowHeight="15"/>
  <cols>
    <col min="2" max="2" width="45.85546875" customWidth="1"/>
    <col min="3" max="3" width="9.28515625" customWidth="1"/>
    <col min="4" max="4" width="20.7109375" style="36" customWidth="1"/>
    <col min="5" max="6" width="2.140625" customWidth="1"/>
    <col min="7" max="8" width="24.28515625" bestFit="1" customWidth="1"/>
    <col min="9" max="9" width="14.5703125" bestFit="1" customWidth="1"/>
    <col min="11" max="11" width="24.28515625" bestFit="1" customWidth="1"/>
  </cols>
  <sheetData>
    <row r="2" spans="2:9">
      <c r="C2" s="20" t="s">
        <v>13</v>
      </c>
      <c r="D2" s="20" t="s">
        <v>46</v>
      </c>
      <c r="E2" s="20"/>
      <c r="F2" s="20"/>
      <c r="G2" s="43" t="s">
        <v>16</v>
      </c>
      <c r="H2" s="1" t="s">
        <v>17</v>
      </c>
      <c r="I2" s="1" t="s">
        <v>389</v>
      </c>
    </row>
    <row r="3" spans="2:9">
      <c r="B3" s="20" t="s">
        <v>194</v>
      </c>
      <c r="D3"/>
    </row>
    <row r="4" spans="2:9">
      <c r="B4" s="24" t="s">
        <v>403</v>
      </c>
      <c r="C4" s="25" t="s">
        <v>96</v>
      </c>
      <c r="D4" s="14">
        <v>4</v>
      </c>
      <c r="G4" s="101" t="s">
        <v>196</v>
      </c>
      <c r="I4" s="101"/>
    </row>
    <row r="5" spans="2:9">
      <c r="B5" s="26" t="s">
        <v>402</v>
      </c>
      <c r="C5" s="27" t="s">
        <v>199</v>
      </c>
      <c r="D5" s="16">
        <v>22</v>
      </c>
      <c r="G5" s="102" t="s">
        <v>196</v>
      </c>
      <c r="I5" s="102"/>
    </row>
    <row r="6" spans="2:9">
      <c r="B6" s="26" t="s">
        <v>197</v>
      </c>
      <c r="C6" s="27" t="s">
        <v>195</v>
      </c>
      <c r="D6" s="16">
        <v>12</v>
      </c>
      <c r="G6" s="102" t="s">
        <v>196</v>
      </c>
      <c r="I6" s="102"/>
    </row>
    <row r="7" spans="2:9">
      <c r="B7" s="26" t="s">
        <v>470</v>
      </c>
      <c r="C7" s="27" t="s">
        <v>96</v>
      </c>
      <c r="D7" s="16">
        <v>0</v>
      </c>
      <c r="G7" s="102" t="s">
        <v>196</v>
      </c>
      <c r="I7" s="102"/>
    </row>
    <row r="8" spans="2:9">
      <c r="B8" s="26" t="s">
        <v>198</v>
      </c>
      <c r="C8" s="27" t="s">
        <v>199</v>
      </c>
      <c r="D8" s="16">
        <v>88.7</v>
      </c>
      <c r="G8" s="102" t="s">
        <v>196</v>
      </c>
      <c r="I8" s="102"/>
    </row>
    <row r="9" spans="2:9">
      <c r="B9" s="26" t="s">
        <v>200</v>
      </c>
      <c r="C9" s="27" t="s">
        <v>96</v>
      </c>
      <c r="D9" s="16">
        <v>28</v>
      </c>
      <c r="G9" s="102" t="s">
        <v>196</v>
      </c>
      <c r="I9" s="102"/>
    </row>
    <row r="10" spans="2:9">
      <c r="B10" s="26" t="s">
        <v>201</v>
      </c>
      <c r="C10" s="27" t="s">
        <v>202</v>
      </c>
      <c r="D10" s="16"/>
      <c r="G10" s="102" t="s">
        <v>196</v>
      </c>
      <c r="I10" s="102"/>
    </row>
    <row r="11" spans="2:9">
      <c r="B11" s="26" t="s">
        <v>404</v>
      </c>
      <c r="C11" s="27" t="s">
        <v>96</v>
      </c>
      <c r="D11" s="16"/>
      <c r="G11" s="102" t="s">
        <v>196</v>
      </c>
      <c r="I11" s="102"/>
    </row>
    <row r="12" spans="2:9">
      <c r="B12" s="145" t="s">
        <v>406</v>
      </c>
      <c r="C12" s="48" t="s">
        <v>96</v>
      </c>
      <c r="D12" s="130"/>
      <c r="G12" s="102" t="s">
        <v>196</v>
      </c>
      <c r="I12" s="102"/>
    </row>
    <row r="13" spans="2:9">
      <c r="B13" s="144" t="s">
        <v>405</v>
      </c>
      <c r="C13" s="118" t="s">
        <v>96</v>
      </c>
      <c r="D13" s="138">
        <v>8</v>
      </c>
      <c r="G13" s="103" t="s">
        <v>196</v>
      </c>
      <c r="I13" s="103"/>
    </row>
    <row r="14" spans="2:9">
      <c r="B14" s="47"/>
      <c r="C14" s="48"/>
      <c r="D14" s="11"/>
      <c r="G14" s="155"/>
    </row>
    <row r="15" spans="2:9">
      <c r="B15" s="36"/>
      <c r="D15"/>
    </row>
    <row r="16" spans="2:9">
      <c r="B16" s="38" t="s">
        <v>203</v>
      </c>
      <c r="D16"/>
    </row>
    <row r="17" spans="2:9">
      <c r="B17" s="24" t="s">
        <v>204</v>
      </c>
      <c r="C17" s="25"/>
      <c r="D17" s="69"/>
    </row>
    <row r="18" spans="2:9">
      <c r="B18" s="28" t="s">
        <v>205</v>
      </c>
      <c r="C18" s="27" t="s">
        <v>202</v>
      </c>
      <c r="D18" s="16">
        <v>840.6</v>
      </c>
      <c r="G18" s="108" t="s">
        <v>196</v>
      </c>
      <c r="H18" s="108"/>
      <c r="I18" s="101"/>
    </row>
    <row r="19" spans="2:9">
      <c r="B19" s="28" t="s">
        <v>206</v>
      </c>
      <c r="C19" s="27" t="s">
        <v>202</v>
      </c>
      <c r="D19" s="16">
        <v>65.599999999999994</v>
      </c>
      <c r="G19" s="109" t="s">
        <v>196</v>
      </c>
      <c r="H19" s="109"/>
      <c r="I19" s="102"/>
    </row>
    <row r="20" spans="2:9">
      <c r="B20" s="26" t="s">
        <v>207</v>
      </c>
      <c r="C20" s="27"/>
      <c r="D20" s="16"/>
      <c r="G20" s="109" t="s">
        <v>196</v>
      </c>
      <c r="H20" s="109"/>
      <c r="I20" s="102"/>
    </row>
    <row r="21" spans="2:9">
      <c r="B21" s="28" t="s">
        <v>205</v>
      </c>
      <c r="C21" s="27" t="s">
        <v>202</v>
      </c>
      <c r="D21" s="16">
        <v>564.5</v>
      </c>
      <c r="G21" s="109" t="s">
        <v>196</v>
      </c>
      <c r="H21" s="109"/>
      <c r="I21" s="102"/>
    </row>
    <row r="22" spans="2:9">
      <c r="B22" s="28" t="s">
        <v>206</v>
      </c>
      <c r="C22" s="27" t="s">
        <v>202</v>
      </c>
      <c r="D22" s="16">
        <v>11</v>
      </c>
      <c r="G22" s="109" t="s">
        <v>196</v>
      </c>
      <c r="H22" s="109"/>
      <c r="I22" s="102"/>
    </row>
    <row r="23" spans="2:9">
      <c r="B23" s="26" t="s">
        <v>208</v>
      </c>
      <c r="C23" s="27" t="s">
        <v>202</v>
      </c>
      <c r="D23" s="16">
        <v>143.19999999999999</v>
      </c>
      <c r="G23" s="109" t="s">
        <v>196</v>
      </c>
      <c r="H23" s="109"/>
      <c r="I23" s="102"/>
    </row>
    <row r="24" spans="2:9">
      <c r="B24" s="26" t="s">
        <v>209</v>
      </c>
      <c r="C24" s="27" t="s">
        <v>202</v>
      </c>
      <c r="D24" s="16">
        <v>7.25</v>
      </c>
      <c r="G24" s="109" t="s">
        <v>196</v>
      </c>
      <c r="H24" s="109"/>
      <c r="I24" s="102"/>
    </row>
    <row r="25" spans="2:9">
      <c r="B25" s="26" t="s">
        <v>210</v>
      </c>
      <c r="C25" s="27"/>
      <c r="D25" s="16"/>
      <c r="G25" s="109" t="s">
        <v>196</v>
      </c>
      <c r="H25" s="109"/>
      <c r="I25" s="102"/>
    </row>
    <row r="26" spans="2:9">
      <c r="B26" s="28" t="s">
        <v>211</v>
      </c>
      <c r="C26" s="27" t="s">
        <v>202</v>
      </c>
      <c r="D26" s="16">
        <v>0.18</v>
      </c>
      <c r="G26" s="109" t="s">
        <v>196</v>
      </c>
      <c r="H26" s="109"/>
      <c r="I26" s="102"/>
    </row>
    <row r="27" spans="2:9">
      <c r="B27" s="28" t="s">
        <v>212</v>
      </c>
      <c r="C27" s="27" t="s">
        <v>202</v>
      </c>
      <c r="D27" s="16"/>
      <c r="G27" s="109" t="s">
        <v>196</v>
      </c>
      <c r="H27" s="109" t="s">
        <v>20</v>
      </c>
      <c r="I27" s="102"/>
    </row>
    <row r="28" spans="2:9">
      <c r="B28" s="104" t="s">
        <v>213</v>
      </c>
      <c r="C28" s="30" t="s">
        <v>214</v>
      </c>
      <c r="D28" s="35">
        <v>261</v>
      </c>
      <c r="G28" s="110" t="s">
        <v>196</v>
      </c>
      <c r="H28" s="110"/>
      <c r="I28" s="103"/>
    </row>
    <row r="29" spans="2:9">
      <c r="B29" s="5"/>
      <c r="D29"/>
    </row>
    <row r="30" spans="2:9">
      <c r="B30" s="51" t="s">
        <v>408</v>
      </c>
      <c r="D30"/>
    </row>
    <row r="31" spans="2:9">
      <c r="B31" s="24" t="s">
        <v>278</v>
      </c>
      <c r="C31" s="25" t="s">
        <v>96</v>
      </c>
      <c r="D31" s="14">
        <v>4</v>
      </c>
      <c r="G31" s="101" t="s">
        <v>196</v>
      </c>
      <c r="H31" s="101"/>
      <c r="I31" s="101"/>
    </row>
    <row r="32" spans="2:9">
      <c r="B32" s="28" t="s">
        <v>407</v>
      </c>
      <c r="C32" s="27"/>
      <c r="D32" s="16"/>
      <c r="G32" s="102"/>
      <c r="H32" s="102"/>
      <c r="I32" s="102"/>
    </row>
    <row r="33" spans="2:13">
      <c r="B33" s="28" t="s">
        <v>249</v>
      </c>
      <c r="C33" s="27"/>
      <c r="D33" s="16">
        <v>5</v>
      </c>
      <c r="G33" s="102"/>
      <c r="H33" s="102"/>
      <c r="I33" s="102"/>
    </row>
    <row r="34" spans="2:13">
      <c r="B34" s="28" t="s">
        <v>246</v>
      </c>
      <c r="C34" s="27"/>
      <c r="D34" s="16"/>
      <c r="G34" s="102"/>
      <c r="H34" s="102"/>
      <c r="I34" s="102"/>
    </row>
    <row r="35" spans="2:13">
      <c r="B35" s="26" t="s">
        <v>215</v>
      </c>
      <c r="C35" s="27" t="s">
        <v>96</v>
      </c>
      <c r="D35" s="16">
        <v>6</v>
      </c>
      <c r="G35" s="102" t="s">
        <v>196</v>
      </c>
      <c r="H35" s="102"/>
      <c r="I35" s="102"/>
    </row>
    <row r="36" spans="2:13">
      <c r="B36" s="26" t="s">
        <v>216</v>
      </c>
      <c r="C36" s="27" t="s">
        <v>96</v>
      </c>
      <c r="D36" s="16">
        <v>0</v>
      </c>
      <c r="G36" s="102" t="s">
        <v>196</v>
      </c>
      <c r="H36" s="102"/>
      <c r="I36" s="102"/>
    </row>
    <row r="37" spans="2:13">
      <c r="B37" s="26" t="s">
        <v>217</v>
      </c>
      <c r="C37" s="27" t="s">
        <v>96</v>
      </c>
      <c r="D37" s="16">
        <v>14</v>
      </c>
      <c r="G37" s="102" t="s">
        <v>196</v>
      </c>
      <c r="H37" s="102"/>
      <c r="I37" s="102"/>
    </row>
    <row r="38" spans="2:13">
      <c r="B38" s="26" t="s">
        <v>277</v>
      </c>
      <c r="C38" s="27" t="s">
        <v>96</v>
      </c>
      <c r="D38" s="16">
        <v>1</v>
      </c>
      <c r="G38" s="102" t="s">
        <v>196</v>
      </c>
      <c r="H38" s="102"/>
      <c r="I38" s="102"/>
    </row>
    <row r="39" spans="2:13">
      <c r="B39" s="104" t="s">
        <v>218</v>
      </c>
      <c r="C39" s="30" t="s">
        <v>96</v>
      </c>
      <c r="D39" s="35">
        <v>0</v>
      </c>
      <c r="G39" s="103" t="s">
        <v>196</v>
      </c>
      <c r="H39" s="103"/>
      <c r="I39" s="103"/>
    </row>
    <row r="42" spans="2:13" ht="16.5" customHeight="1">
      <c r="D42" s="291" t="s">
        <v>219</v>
      </c>
      <c r="E42" s="293" t="s">
        <v>220</v>
      </c>
      <c r="F42" s="293"/>
      <c r="G42" s="293"/>
      <c r="H42" s="295" t="s">
        <v>179</v>
      </c>
      <c r="I42" s="295" t="s">
        <v>180</v>
      </c>
    </row>
    <row r="43" spans="2:13" ht="16.5" customHeight="1">
      <c r="B43" s="20" t="s">
        <v>347</v>
      </c>
      <c r="D43" s="292"/>
      <c r="E43" s="294"/>
      <c r="F43" s="294"/>
      <c r="G43" s="294"/>
      <c r="H43" s="296"/>
      <c r="I43" s="296"/>
    </row>
    <row r="44" spans="2:13">
      <c r="B44" s="111" t="s">
        <v>221</v>
      </c>
      <c r="C44" s="25"/>
      <c r="D44" s="25"/>
      <c r="E44" s="290"/>
      <c r="F44" s="290"/>
      <c r="G44" s="290"/>
      <c r="H44" s="25"/>
      <c r="I44" s="69"/>
      <c r="K44" s="101" t="s">
        <v>196</v>
      </c>
      <c r="L44" s="101"/>
      <c r="M44" s="101"/>
    </row>
    <row r="45" spans="2:13">
      <c r="B45" s="112" t="s">
        <v>222</v>
      </c>
      <c r="C45" s="27" t="s">
        <v>181</v>
      </c>
      <c r="D45" s="27">
        <v>678.78</v>
      </c>
      <c r="E45" s="212">
        <v>1073636.02</v>
      </c>
      <c r="F45" s="212"/>
      <c r="G45" s="212"/>
      <c r="H45" s="180">
        <v>697863.41300000006</v>
      </c>
      <c r="I45" s="181">
        <f>E45-H45</f>
        <v>375772.60699999996</v>
      </c>
      <c r="K45" s="102" t="s">
        <v>196</v>
      </c>
      <c r="L45" s="102"/>
      <c r="M45" s="102"/>
    </row>
    <row r="46" spans="2:13">
      <c r="B46" s="112" t="s">
        <v>223</v>
      </c>
      <c r="C46" s="27" t="s">
        <v>224</v>
      </c>
      <c r="D46" s="27">
        <v>564.5</v>
      </c>
      <c r="E46" s="212">
        <v>684418.14199999999</v>
      </c>
      <c r="F46" s="212"/>
      <c r="G46" s="212"/>
      <c r="H46" s="180">
        <v>444871.79230000003</v>
      </c>
      <c r="I46" s="181">
        <f>E46-H46</f>
        <v>239546.34969999996</v>
      </c>
      <c r="K46" s="102" t="s">
        <v>196</v>
      </c>
      <c r="L46" s="102"/>
      <c r="M46" s="102"/>
    </row>
    <row r="47" spans="2:13">
      <c r="B47" s="112" t="s">
        <v>225</v>
      </c>
      <c r="C47" s="27" t="s">
        <v>224</v>
      </c>
      <c r="D47" s="27"/>
      <c r="E47" s="212"/>
      <c r="F47" s="212"/>
      <c r="G47" s="212"/>
      <c r="H47" s="27"/>
      <c r="I47" s="71"/>
      <c r="K47" s="102" t="s">
        <v>196</v>
      </c>
      <c r="L47" s="102"/>
      <c r="M47" s="102"/>
    </row>
    <row r="48" spans="2:13">
      <c r="B48" s="112" t="s">
        <v>226</v>
      </c>
      <c r="C48" s="27" t="s">
        <v>224</v>
      </c>
      <c r="D48" s="27"/>
      <c r="E48" s="212"/>
      <c r="F48" s="212"/>
      <c r="G48" s="212"/>
      <c r="H48" s="27"/>
      <c r="I48" s="71"/>
      <c r="K48" s="102" t="s">
        <v>196</v>
      </c>
      <c r="L48" s="102"/>
      <c r="M48" s="102"/>
    </row>
    <row r="49" spans="2:13">
      <c r="B49" s="112" t="s">
        <v>227</v>
      </c>
      <c r="C49" s="27" t="s">
        <v>224</v>
      </c>
      <c r="D49" s="27">
        <v>79</v>
      </c>
      <c r="E49" s="212">
        <f t="shared" ref="E49:E51" si="0">D49*765</f>
        <v>60435</v>
      </c>
      <c r="F49" s="212"/>
      <c r="G49" s="212"/>
      <c r="H49" s="27">
        <v>40570</v>
      </c>
      <c r="I49" s="71">
        <f>E49-H49</f>
        <v>19865</v>
      </c>
      <c r="K49" s="103" t="s">
        <v>196</v>
      </c>
      <c r="L49" s="103"/>
      <c r="M49" s="102"/>
    </row>
    <row r="50" spans="2:13">
      <c r="B50" s="112" t="s">
        <v>228</v>
      </c>
      <c r="C50" s="27" t="s">
        <v>224</v>
      </c>
      <c r="D50" s="27">
        <v>70</v>
      </c>
      <c r="E50" s="212">
        <f t="shared" si="0"/>
        <v>53550</v>
      </c>
      <c r="F50" s="212"/>
      <c r="G50" s="212"/>
      <c r="H50" s="27">
        <v>45890</v>
      </c>
      <c r="I50" s="71">
        <f t="shared" ref="I50:I53" si="1">E50-H50</f>
        <v>7660</v>
      </c>
      <c r="K50" s="101" t="s">
        <v>196</v>
      </c>
      <c r="M50" s="102"/>
    </row>
    <row r="51" spans="2:13">
      <c r="B51" s="112" t="s">
        <v>229</v>
      </c>
      <c r="C51" s="27" t="s">
        <v>224</v>
      </c>
      <c r="D51" s="27">
        <v>54</v>
      </c>
      <c r="E51" s="212">
        <f t="shared" si="0"/>
        <v>41310</v>
      </c>
      <c r="F51" s="212"/>
      <c r="G51" s="212"/>
      <c r="H51" s="27">
        <v>41000</v>
      </c>
      <c r="I51" s="71">
        <f t="shared" si="1"/>
        <v>310</v>
      </c>
      <c r="K51" s="102" t="s">
        <v>196</v>
      </c>
      <c r="M51" s="102"/>
    </row>
    <row r="52" spans="2:13">
      <c r="B52" s="15" t="s">
        <v>280</v>
      </c>
      <c r="C52" s="27"/>
      <c r="D52" s="27"/>
      <c r="E52" s="212"/>
      <c r="F52" s="212"/>
      <c r="G52" s="212"/>
      <c r="H52" s="27"/>
      <c r="I52" s="71"/>
      <c r="K52" s="102" t="s">
        <v>196</v>
      </c>
      <c r="M52" s="102"/>
    </row>
    <row r="53" spans="2:13">
      <c r="B53" s="112" t="s">
        <v>281</v>
      </c>
      <c r="C53" s="27" t="s">
        <v>224</v>
      </c>
      <c r="D53" s="180">
        <f>E53/1200</f>
        <v>0.15833333333333333</v>
      </c>
      <c r="E53" s="212">
        <v>190</v>
      </c>
      <c r="F53" s="212"/>
      <c r="G53" s="212"/>
      <c r="H53" s="27">
        <v>120</v>
      </c>
      <c r="I53" s="71">
        <f t="shared" si="1"/>
        <v>70</v>
      </c>
      <c r="K53" s="102" t="s">
        <v>196</v>
      </c>
      <c r="M53" s="102"/>
    </row>
    <row r="54" spans="2:13">
      <c r="B54" s="112" t="s">
        <v>268</v>
      </c>
      <c r="C54" s="27" t="s">
        <v>224</v>
      </c>
      <c r="D54" s="27"/>
      <c r="E54" s="212"/>
      <c r="F54" s="212"/>
      <c r="G54" s="212"/>
      <c r="H54" s="27"/>
      <c r="I54" s="71"/>
      <c r="K54" s="102" t="s">
        <v>196</v>
      </c>
      <c r="M54" s="102"/>
    </row>
    <row r="55" spans="2:13">
      <c r="B55" s="112" t="s">
        <v>282</v>
      </c>
      <c r="C55" s="27" t="s">
        <v>224</v>
      </c>
      <c r="D55" s="27"/>
      <c r="E55" s="212"/>
      <c r="F55" s="212"/>
      <c r="G55" s="212"/>
      <c r="H55" s="27"/>
      <c r="I55" s="71"/>
      <c r="K55" s="102" t="s">
        <v>196</v>
      </c>
      <c r="M55" s="102"/>
    </row>
    <row r="56" spans="2:13">
      <c r="B56" s="112" t="s">
        <v>283</v>
      </c>
      <c r="C56" s="27" t="s">
        <v>224</v>
      </c>
      <c r="D56" s="27">
        <v>715</v>
      </c>
      <c r="E56" s="212">
        <f t="shared" ref="E56" si="2">D56*765</f>
        <v>546975</v>
      </c>
      <c r="F56" s="212"/>
      <c r="G56" s="212"/>
      <c r="H56" s="27">
        <v>4568</v>
      </c>
      <c r="I56" s="71">
        <f t="shared" ref="I56" si="3">E56-H56</f>
        <v>542407</v>
      </c>
      <c r="K56" s="102" t="s">
        <v>196</v>
      </c>
      <c r="M56" s="102"/>
    </row>
    <row r="57" spans="2:13">
      <c r="B57" s="112" t="s">
        <v>284</v>
      </c>
      <c r="C57" s="27" t="s">
        <v>224</v>
      </c>
      <c r="D57" s="27"/>
      <c r="E57" s="212"/>
      <c r="F57" s="212"/>
      <c r="G57" s="212"/>
      <c r="H57" s="27"/>
      <c r="I57" s="71"/>
      <c r="K57" s="102" t="s">
        <v>196</v>
      </c>
      <c r="M57" s="102"/>
    </row>
    <row r="58" spans="2:13">
      <c r="B58" s="15" t="s">
        <v>285</v>
      </c>
      <c r="C58" s="27"/>
      <c r="D58" s="27"/>
      <c r="E58" s="212"/>
      <c r="F58" s="212"/>
      <c r="G58" s="212"/>
      <c r="H58" s="27"/>
      <c r="I58" s="71"/>
      <c r="K58" s="102" t="s">
        <v>196</v>
      </c>
      <c r="M58" s="102"/>
    </row>
    <row r="59" spans="2:13">
      <c r="B59" s="112" t="s">
        <v>471</v>
      </c>
      <c r="C59" s="27" t="s">
        <v>224</v>
      </c>
      <c r="D59" s="180">
        <f>E59/650</f>
        <v>19.541538461538462</v>
      </c>
      <c r="E59" s="212">
        <v>12702</v>
      </c>
      <c r="F59" s="212"/>
      <c r="G59" s="212"/>
      <c r="H59" s="27">
        <v>5460</v>
      </c>
      <c r="I59" s="71">
        <f t="shared" ref="I59:I66" si="4">E59-H59</f>
        <v>7242</v>
      </c>
      <c r="K59" s="102" t="s">
        <v>196</v>
      </c>
      <c r="M59" s="102"/>
    </row>
    <row r="60" spans="2:13">
      <c r="B60" s="112" t="s">
        <v>286</v>
      </c>
      <c r="C60" s="27" t="s">
        <v>224</v>
      </c>
      <c r="D60" s="180">
        <f t="shared" ref="D60:D61" si="5">E60/650</f>
        <v>15.793846153846154</v>
      </c>
      <c r="E60" s="212">
        <v>10266</v>
      </c>
      <c r="F60" s="212"/>
      <c r="G60" s="212"/>
      <c r="H60" s="27">
        <v>4570</v>
      </c>
      <c r="I60" s="71">
        <f t="shared" si="4"/>
        <v>5696</v>
      </c>
      <c r="K60" s="102" t="s">
        <v>196</v>
      </c>
      <c r="M60" s="102"/>
    </row>
    <row r="61" spans="2:13">
      <c r="B61" s="112" t="s">
        <v>287</v>
      </c>
      <c r="C61" s="27" t="s">
        <v>224</v>
      </c>
      <c r="D61" s="180">
        <f t="shared" si="5"/>
        <v>18.203076923076924</v>
      </c>
      <c r="E61" s="212">
        <v>11832</v>
      </c>
      <c r="F61" s="212"/>
      <c r="G61" s="212"/>
      <c r="H61" s="27">
        <v>3470</v>
      </c>
      <c r="I61" s="71">
        <f t="shared" si="4"/>
        <v>8362</v>
      </c>
      <c r="K61" s="102" t="s">
        <v>196</v>
      </c>
      <c r="M61" s="102"/>
    </row>
    <row r="62" spans="2:13">
      <c r="B62" s="15" t="s">
        <v>311</v>
      </c>
      <c r="C62" s="27"/>
      <c r="D62" s="27"/>
      <c r="E62" s="212"/>
      <c r="F62" s="212"/>
      <c r="G62" s="212"/>
      <c r="H62" s="27"/>
      <c r="I62" s="71"/>
      <c r="K62" s="102" t="s">
        <v>196</v>
      </c>
      <c r="M62" s="102"/>
    </row>
    <row r="63" spans="2:13">
      <c r="B63" s="112" t="s">
        <v>312</v>
      </c>
      <c r="C63" s="27" t="s">
        <v>224</v>
      </c>
      <c r="D63" s="180">
        <v>5.8</v>
      </c>
      <c r="E63" s="212">
        <f>D63*2200</f>
        <v>12760</v>
      </c>
      <c r="F63" s="212"/>
      <c r="G63" s="212"/>
      <c r="H63" s="27">
        <v>1790</v>
      </c>
      <c r="I63" s="71">
        <f t="shared" si="4"/>
        <v>10970</v>
      </c>
      <c r="K63" s="102" t="s">
        <v>196</v>
      </c>
      <c r="M63" s="102"/>
    </row>
    <row r="64" spans="2:13">
      <c r="B64" s="112" t="s">
        <v>313</v>
      </c>
      <c r="C64" s="27" t="s">
        <v>224</v>
      </c>
      <c r="D64" s="180">
        <f>E64/760</f>
        <v>6.0394736842105265</v>
      </c>
      <c r="E64" s="212">
        <v>4590</v>
      </c>
      <c r="F64" s="212"/>
      <c r="G64" s="212"/>
      <c r="H64" s="27">
        <v>540</v>
      </c>
      <c r="I64" s="71">
        <f t="shared" si="4"/>
        <v>4050</v>
      </c>
      <c r="K64" s="102" t="s">
        <v>196</v>
      </c>
      <c r="M64" s="102"/>
    </row>
    <row r="65" spans="2:13">
      <c r="B65" s="15" t="s">
        <v>288</v>
      </c>
      <c r="C65" s="27"/>
      <c r="D65" s="27"/>
      <c r="E65" s="212"/>
      <c r="F65" s="212"/>
      <c r="G65" s="212"/>
      <c r="H65" s="27"/>
      <c r="I65" s="71"/>
      <c r="K65" s="102" t="s">
        <v>196</v>
      </c>
      <c r="M65" s="102"/>
    </row>
    <row r="66" spans="2:13">
      <c r="B66" s="112" t="s">
        <v>269</v>
      </c>
      <c r="C66" s="27" t="s">
        <v>224</v>
      </c>
      <c r="D66" s="27">
        <f>E66/750</f>
        <v>2.06</v>
      </c>
      <c r="E66" s="212">
        <v>1545</v>
      </c>
      <c r="F66" s="212"/>
      <c r="G66" s="212"/>
      <c r="H66" s="27">
        <v>654</v>
      </c>
      <c r="I66" s="71">
        <f t="shared" si="4"/>
        <v>891</v>
      </c>
      <c r="K66" s="103" t="s">
        <v>196</v>
      </c>
      <c r="M66" s="102"/>
    </row>
    <row r="67" spans="2:13">
      <c r="B67" s="112" t="s">
        <v>279</v>
      </c>
      <c r="C67" s="27" t="s">
        <v>224</v>
      </c>
      <c r="D67" s="27"/>
      <c r="E67" s="212"/>
      <c r="F67" s="212"/>
      <c r="G67" s="212"/>
      <c r="H67" s="27"/>
      <c r="I67" s="71"/>
      <c r="K67" s="101" t="s">
        <v>196</v>
      </c>
      <c r="M67" s="102"/>
    </row>
    <row r="68" spans="2:13">
      <c r="B68" s="112" t="s">
        <v>270</v>
      </c>
      <c r="C68" s="27" t="s">
        <v>224</v>
      </c>
      <c r="D68" s="27"/>
      <c r="E68" s="212"/>
      <c r="F68" s="212"/>
      <c r="G68" s="212"/>
      <c r="H68" s="27"/>
      <c r="I68" s="71"/>
      <c r="K68" s="102" t="s">
        <v>196</v>
      </c>
      <c r="M68" s="102"/>
    </row>
    <row r="69" spans="2:13">
      <c r="B69" s="112" t="s">
        <v>409</v>
      </c>
      <c r="C69" s="27" t="s">
        <v>224</v>
      </c>
      <c r="D69" s="27"/>
      <c r="E69" s="212"/>
      <c r="F69" s="212"/>
      <c r="G69" s="212"/>
      <c r="H69" s="27"/>
      <c r="I69" s="71"/>
      <c r="K69" s="102" t="s">
        <v>196</v>
      </c>
      <c r="M69" s="102"/>
    </row>
    <row r="70" spans="2:13">
      <c r="B70" s="112" t="s">
        <v>410</v>
      </c>
      <c r="C70" s="27" t="s">
        <v>411</v>
      </c>
      <c r="D70" s="180">
        <f>E70/1890</f>
        <v>9.2777777777777786</v>
      </c>
      <c r="E70" s="212">
        <v>17535</v>
      </c>
      <c r="F70" s="212"/>
      <c r="G70" s="212"/>
      <c r="H70" s="27">
        <v>2379</v>
      </c>
      <c r="I70" s="71">
        <f t="shared" ref="I70" si="6">E70-H70</f>
        <v>15156</v>
      </c>
      <c r="K70" s="102"/>
      <c r="M70" s="102"/>
    </row>
    <row r="71" spans="2:13">
      <c r="B71" s="15" t="s">
        <v>230</v>
      </c>
      <c r="C71" s="27"/>
      <c r="D71" s="27"/>
      <c r="E71" s="212"/>
      <c r="F71" s="212"/>
      <c r="G71" s="212"/>
      <c r="H71" s="27"/>
      <c r="I71" s="71"/>
      <c r="K71" s="102" t="s">
        <v>196</v>
      </c>
      <c r="M71" s="102"/>
    </row>
    <row r="72" spans="2:13">
      <c r="B72" s="112" t="s">
        <v>289</v>
      </c>
      <c r="C72" s="27" t="s">
        <v>224</v>
      </c>
      <c r="D72" s="27">
        <v>0.12</v>
      </c>
      <c r="E72" s="212">
        <v>125</v>
      </c>
      <c r="F72" s="212"/>
      <c r="G72" s="212"/>
      <c r="H72" s="27">
        <v>45</v>
      </c>
      <c r="I72" s="71">
        <f t="shared" ref="I72:I94" si="7">E72-H72</f>
        <v>80</v>
      </c>
      <c r="K72" s="102" t="s">
        <v>196</v>
      </c>
      <c r="M72" s="102"/>
    </row>
    <row r="73" spans="2:13">
      <c r="B73" s="112" t="s">
        <v>271</v>
      </c>
      <c r="C73" s="27" t="s">
        <v>224</v>
      </c>
      <c r="D73" s="27">
        <v>13.51</v>
      </c>
      <c r="E73" s="212">
        <v>12460</v>
      </c>
      <c r="F73" s="212"/>
      <c r="G73" s="212"/>
      <c r="H73" s="27">
        <v>6450</v>
      </c>
      <c r="I73" s="71">
        <f t="shared" si="7"/>
        <v>6010</v>
      </c>
      <c r="K73" s="102" t="s">
        <v>196</v>
      </c>
      <c r="M73" s="102"/>
    </row>
    <row r="74" spans="2:13">
      <c r="B74" s="112" t="s">
        <v>290</v>
      </c>
      <c r="C74" s="27" t="s">
        <v>291</v>
      </c>
      <c r="D74" s="180">
        <f>E74/2450</f>
        <v>8.3755102040816318</v>
      </c>
      <c r="E74" s="212">
        <v>20520</v>
      </c>
      <c r="F74" s="212"/>
      <c r="G74" s="212"/>
      <c r="H74" s="27">
        <v>10320</v>
      </c>
      <c r="I74" s="71">
        <f t="shared" si="7"/>
        <v>10200</v>
      </c>
      <c r="K74" s="102" t="s">
        <v>196</v>
      </c>
      <c r="M74" s="102"/>
    </row>
    <row r="75" spans="2:13">
      <c r="B75" s="112" t="s">
        <v>292</v>
      </c>
      <c r="C75" s="27" t="s">
        <v>224</v>
      </c>
      <c r="D75" s="182">
        <f>E75/1245</f>
        <v>4.0160642570281126</v>
      </c>
      <c r="E75" s="212">
        <v>5000</v>
      </c>
      <c r="F75" s="212"/>
      <c r="G75" s="212"/>
      <c r="H75" s="27">
        <v>4050</v>
      </c>
      <c r="I75" s="71">
        <f t="shared" si="7"/>
        <v>950</v>
      </c>
      <c r="K75" s="102" t="s">
        <v>196</v>
      </c>
      <c r="M75" s="102"/>
    </row>
    <row r="76" spans="2:13">
      <c r="B76" s="112" t="s">
        <v>272</v>
      </c>
      <c r="C76" s="27" t="s">
        <v>224</v>
      </c>
      <c r="D76" s="182">
        <f>E76/1200</f>
        <v>1.075</v>
      </c>
      <c r="E76" s="212">
        <v>1290</v>
      </c>
      <c r="F76" s="212"/>
      <c r="G76" s="212"/>
      <c r="H76" s="27">
        <v>630</v>
      </c>
      <c r="I76" s="71">
        <f t="shared" si="7"/>
        <v>660</v>
      </c>
      <c r="K76" s="102" t="s">
        <v>196</v>
      </c>
      <c r="M76" s="102"/>
    </row>
    <row r="77" spans="2:13">
      <c r="B77" s="112" t="s">
        <v>293</v>
      </c>
      <c r="C77" s="27" t="s">
        <v>224</v>
      </c>
      <c r="D77" s="182">
        <f>E77/2468</f>
        <v>7.1474878444084275</v>
      </c>
      <c r="E77" s="212">
        <v>17640</v>
      </c>
      <c r="F77" s="212"/>
      <c r="G77" s="212"/>
      <c r="H77" s="27">
        <v>13200</v>
      </c>
      <c r="I77" s="71">
        <f t="shared" si="7"/>
        <v>4440</v>
      </c>
      <c r="K77" s="102" t="s">
        <v>196</v>
      </c>
      <c r="M77" s="102"/>
    </row>
    <row r="78" spans="2:13">
      <c r="B78" s="112" t="s">
        <v>294</v>
      </c>
      <c r="C78" s="27" t="s">
        <v>224</v>
      </c>
      <c r="D78" s="182">
        <f>E78/2468</f>
        <v>5.4538087520259317</v>
      </c>
      <c r="E78" s="212">
        <v>13460</v>
      </c>
      <c r="F78" s="212"/>
      <c r="G78" s="212"/>
      <c r="H78" s="27">
        <v>12450</v>
      </c>
      <c r="I78" s="71">
        <f t="shared" si="7"/>
        <v>1010</v>
      </c>
      <c r="K78" s="102" t="s">
        <v>196</v>
      </c>
      <c r="M78" s="102"/>
    </row>
    <row r="79" spans="2:13">
      <c r="B79" s="112" t="s">
        <v>295</v>
      </c>
      <c r="C79" s="27" t="s">
        <v>224</v>
      </c>
      <c r="D79" s="180">
        <f>E79/780</f>
        <v>24.429487179487179</v>
      </c>
      <c r="E79" s="212">
        <v>19055</v>
      </c>
      <c r="F79" s="212"/>
      <c r="G79" s="212"/>
      <c r="H79" s="27">
        <v>15430</v>
      </c>
      <c r="I79" s="71">
        <f t="shared" si="7"/>
        <v>3625</v>
      </c>
      <c r="K79" s="102" t="s">
        <v>196</v>
      </c>
      <c r="M79" s="102"/>
    </row>
    <row r="80" spans="2:13">
      <c r="B80" s="112" t="s">
        <v>296</v>
      </c>
      <c r="C80" s="27" t="s">
        <v>224</v>
      </c>
      <c r="D80" s="180">
        <f>E80/780</f>
        <v>19.346153846153847</v>
      </c>
      <c r="E80" s="212">
        <v>15090</v>
      </c>
      <c r="F80" s="212"/>
      <c r="G80" s="212"/>
      <c r="H80" s="27">
        <v>12540</v>
      </c>
      <c r="I80" s="71">
        <f t="shared" si="7"/>
        <v>2550</v>
      </c>
      <c r="K80" s="102" t="s">
        <v>196</v>
      </c>
      <c r="M80" s="102"/>
    </row>
    <row r="81" spans="2:13">
      <c r="B81" s="112" t="s">
        <v>297</v>
      </c>
      <c r="C81" s="27" t="s">
        <v>224</v>
      </c>
      <c r="D81" s="27">
        <f>E81/1250</f>
        <v>2.5680000000000001</v>
      </c>
      <c r="E81" s="212">
        <v>3210</v>
      </c>
      <c r="F81" s="212"/>
      <c r="G81" s="212"/>
      <c r="H81" s="27">
        <v>2320</v>
      </c>
      <c r="I81" s="71">
        <f t="shared" si="7"/>
        <v>890</v>
      </c>
      <c r="K81" s="102" t="s">
        <v>196</v>
      </c>
      <c r="M81" s="102"/>
    </row>
    <row r="82" spans="2:13">
      <c r="B82" s="112" t="s">
        <v>298</v>
      </c>
      <c r="C82" s="27" t="s">
        <v>224</v>
      </c>
      <c r="D82" s="27">
        <f t="shared" ref="D82:D87" si="8">E82/1250</f>
        <v>2.048</v>
      </c>
      <c r="E82" s="212">
        <v>2560</v>
      </c>
      <c r="F82" s="212"/>
      <c r="G82" s="212"/>
      <c r="H82" s="27">
        <v>1325</v>
      </c>
      <c r="I82" s="71">
        <f t="shared" si="7"/>
        <v>1235</v>
      </c>
      <c r="K82" s="102" t="s">
        <v>196</v>
      </c>
      <c r="M82" s="102"/>
    </row>
    <row r="83" spans="2:13">
      <c r="B83" s="112" t="s">
        <v>299</v>
      </c>
      <c r="C83" s="27" t="s">
        <v>224</v>
      </c>
      <c r="D83" s="27">
        <f t="shared" si="8"/>
        <v>0.58399999999999996</v>
      </c>
      <c r="E83" s="212">
        <v>730</v>
      </c>
      <c r="F83" s="212"/>
      <c r="G83" s="212"/>
      <c r="H83" s="27">
        <v>235</v>
      </c>
      <c r="I83" s="71">
        <f t="shared" si="7"/>
        <v>495</v>
      </c>
      <c r="K83" s="102" t="s">
        <v>196</v>
      </c>
      <c r="M83" s="102"/>
    </row>
    <row r="84" spans="2:13">
      <c r="B84" s="112" t="s">
        <v>300</v>
      </c>
      <c r="C84" s="27" t="s">
        <v>224</v>
      </c>
      <c r="D84" s="27">
        <f t="shared" si="8"/>
        <v>8.7240000000000002</v>
      </c>
      <c r="E84" s="212">
        <v>10905</v>
      </c>
      <c r="F84" s="212"/>
      <c r="G84" s="212"/>
      <c r="H84" s="27">
        <v>7890</v>
      </c>
      <c r="I84" s="71">
        <f t="shared" si="7"/>
        <v>3015</v>
      </c>
      <c r="K84" s="102" t="s">
        <v>196</v>
      </c>
      <c r="M84" s="102"/>
    </row>
    <row r="85" spans="2:13">
      <c r="B85" s="112" t="s">
        <v>301</v>
      </c>
      <c r="C85" s="27" t="s">
        <v>224</v>
      </c>
      <c r="D85" s="27">
        <f t="shared" si="8"/>
        <v>5.984</v>
      </c>
      <c r="E85" s="212">
        <v>7480</v>
      </c>
      <c r="F85" s="212"/>
      <c r="G85" s="212"/>
      <c r="H85" s="27">
        <v>2450</v>
      </c>
      <c r="I85" s="71">
        <f t="shared" si="7"/>
        <v>5030</v>
      </c>
      <c r="K85" s="102" t="s">
        <v>196</v>
      </c>
      <c r="M85" s="102"/>
    </row>
    <row r="86" spans="2:13">
      <c r="B86" s="112" t="s">
        <v>302</v>
      </c>
      <c r="C86" s="27" t="s">
        <v>224</v>
      </c>
      <c r="D86" s="27">
        <f t="shared" si="8"/>
        <v>12.24</v>
      </c>
      <c r="E86" s="212">
        <v>15300</v>
      </c>
      <c r="F86" s="212"/>
      <c r="G86" s="212"/>
      <c r="H86" s="27">
        <v>6540</v>
      </c>
      <c r="I86" s="71">
        <f t="shared" si="7"/>
        <v>8760</v>
      </c>
      <c r="K86" s="102" t="s">
        <v>196</v>
      </c>
      <c r="M86" s="102"/>
    </row>
    <row r="87" spans="2:13">
      <c r="B87" s="112" t="s">
        <v>303</v>
      </c>
      <c r="C87" s="27" t="s">
        <v>224</v>
      </c>
      <c r="D87" s="27">
        <f t="shared" si="8"/>
        <v>2.032</v>
      </c>
      <c r="E87" s="212">
        <v>2540</v>
      </c>
      <c r="F87" s="212"/>
      <c r="G87" s="212"/>
      <c r="H87" s="27">
        <v>750</v>
      </c>
      <c r="I87" s="71">
        <f t="shared" si="7"/>
        <v>1790</v>
      </c>
      <c r="K87" s="102" t="s">
        <v>196</v>
      </c>
      <c r="M87" s="102"/>
    </row>
    <row r="88" spans="2:13">
      <c r="B88" s="112" t="s">
        <v>304</v>
      </c>
      <c r="C88" s="27" t="s">
        <v>224</v>
      </c>
      <c r="D88" s="27"/>
      <c r="E88" s="212">
        <v>4750</v>
      </c>
      <c r="F88" s="212"/>
      <c r="G88" s="212"/>
      <c r="H88" s="27">
        <v>1760</v>
      </c>
      <c r="I88" s="71">
        <f t="shared" si="7"/>
        <v>2990</v>
      </c>
      <c r="K88" s="102" t="s">
        <v>196</v>
      </c>
      <c r="M88" s="102"/>
    </row>
    <row r="89" spans="2:13">
      <c r="B89" s="112" t="s">
        <v>305</v>
      </c>
      <c r="C89" s="27" t="s">
        <v>224</v>
      </c>
      <c r="D89" s="27"/>
      <c r="E89" s="212">
        <v>3630</v>
      </c>
      <c r="F89" s="212"/>
      <c r="G89" s="212"/>
      <c r="H89" s="27">
        <v>3160</v>
      </c>
      <c r="I89" s="71">
        <f t="shared" si="7"/>
        <v>470</v>
      </c>
      <c r="K89" s="102" t="s">
        <v>196</v>
      </c>
      <c r="M89" s="102"/>
    </row>
    <row r="90" spans="2:13">
      <c r="B90" s="112" t="s">
        <v>306</v>
      </c>
      <c r="C90" s="27" t="s">
        <v>224</v>
      </c>
      <c r="D90" s="27"/>
      <c r="E90" s="212">
        <v>3870</v>
      </c>
      <c r="F90" s="212"/>
      <c r="G90" s="212"/>
      <c r="H90" s="27">
        <v>2980</v>
      </c>
      <c r="I90" s="71">
        <f t="shared" si="7"/>
        <v>890</v>
      </c>
      <c r="K90" s="102" t="s">
        <v>196</v>
      </c>
      <c r="M90" s="102"/>
    </row>
    <row r="91" spans="2:13">
      <c r="B91" s="112" t="s">
        <v>307</v>
      </c>
      <c r="C91" s="27" t="s">
        <v>224</v>
      </c>
      <c r="D91" s="27"/>
      <c r="E91" s="212">
        <v>1360</v>
      </c>
      <c r="F91" s="212"/>
      <c r="G91" s="212"/>
      <c r="H91" s="27">
        <v>780</v>
      </c>
      <c r="I91" s="71">
        <f t="shared" si="7"/>
        <v>580</v>
      </c>
      <c r="K91" s="102" t="s">
        <v>196</v>
      </c>
      <c r="M91" s="102"/>
    </row>
    <row r="92" spans="2:13">
      <c r="B92" s="112" t="s">
        <v>308</v>
      </c>
      <c r="C92" s="27" t="s">
        <v>224</v>
      </c>
      <c r="D92" s="27"/>
      <c r="E92" s="212"/>
      <c r="F92" s="212"/>
      <c r="G92" s="212"/>
      <c r="H92" s="27"/>
      <c r="I92" s="71"/>
      <c r="K92" s="102" t="s">
        <v>196</v>
      </c>
      <c r="M92" s="102"/>
    </row>
    <row r="93" spans="2:13">
      <c r="B93" s="112" t="s">
        <v>309</v>
      </c>
      <c r="C93" s="27" t="s">
        <v>224</v>
      </c>
      <c r="D93" s="27">
        <f>E93/1250</f>
        <v>1.452</v>
      </c>
      <c r="E93" s="212">
        <v>1815</v>
      </c>
      <c r="F93" s="212"/>
      <c r="G93" s="212"/>
      <c r="H93" s="27">
        <v>1150</v>
      </c>
      <c r="I93" s="71">
        <f t="shared" si="7"/>
        <v>665</v>
      </c>
      <c r="K93" s="102" t="s">
        <v>196</v>
      </c>
      <c r="M93" s="102"/>
    </row>
    <row r="94" spans="2:13">
      <c r="B94" s="117" t="s">
        <v>310</v>
      </c>
      <c r="C94" s="118" t="s">
        <v>224</v>
      </c>
      <c r="D94" s="183">
        <f>E94/1346</f>
        <v>0.89153046062407137</v>
      </c>
      <c r="E94" s="212">
        <v>1200</v>
      </c>
      <c r="F94" s="212"/>
      <c r="G94" s="212"/>
      <c r="H94" s="118">
        <v>745</v>
      </c>
      <c r="I94" s="71">
        <f t="shared" si="7"/>
        <v>455</v>
      </c>
      <c r="K94" s="103" t="s">
        <v>196</v>
      </c>
      <c r="M94" s="103"/>
    </row>
    <row r="95" spans="2:13">
      <c r="D95"/>
    </row>
    <row r="96" spans="2:13">
      <c r="D96"/>
      <c r="J96">
        <f>10%*E99</f>
        <v>24040</v>
      </c>
    </row>
    <row r="97" spans="2:13">
      <c r="B97" s="12" t="s">
        <v>231</v>
      </c>
      <c r="C97" s="25"/>
      <c r="D97" s="13" t="s">
        <v>330</v>
      </c>
      <c r="E97" s="246" t="s">
        <v>428</v>
      </c>
      <c r="F97" s="246"/>
      <c r="G97" s="246"/>
      <c r="H97" s="13" t="s">
        <v>429</v>
      </c>
      <c r="I97" s="14" t="s">
        <v>430</v>
      </c>
      <c r="K97" s="101"/>
      <c r="M97" s="101"/>
    </row>
    <row r="98" spans="2:13">
      <c r="B98" s="112" t="s">
        <v>273</v>
      </c>
      <c r="C98" s="27" t="s">
        <v>329</v>
      </c>
      <c r="D98" s="27">
        <v>20</v>
      </c>
      <c r="E98" s="212">
        <f>D98*24</f>
        <v>480</v>
      </c>
      <c r="F98" s="212"/>
      <c r="G98" s="212"/>
      <c r="H98" s="27">
        <v>120</v>
      </c>
      <c r="I98" s="71">
        <f>E98-H98</f>
        <v>360</v>
      </c>
      <c r="K98" s="101" t="s">
        <v>196</v>
      </c>
      <c r="M98" s="102"/>
    </row>
    <row r="99" spans="2:13">
      <c r="B99" s="112" t="s">
        <v>314</v>
      </c>
      <c r="C99" s="27" t="s">
        <v>329</v>
      </c>
      <c r="D99" s="27">
        <v>6696</v>
      </c>
      <c r="E99" s="212">
        <v>240400</v>
      </c>
      <c r="F99" s="212"/>
      <c r="G99" s="212"/>
      <c r="H99" s="27">
        <v>24040</v>
      </c>
      <c r="I99" s="71">
        <f>E99-H99</f>
        <v>216360</v>
      </c>
      <c r="K99" s="102" t="s">
        <v>196</v>
      </c>
      <c r="M99" s="102"/>
    </row>
    <row r="100" spans="2:13">
      <c r="B100" s="112" t="s">
        <v>315</v>
      </c>
      <c r="C100" s="27" t="s">
        <v>329</v>
      </c>
      <c r="D100" s="27"/>
      <c r="E100" s="212"/>
      <c r="F100" s="212"/>
      <c r="G100" s="212"/>
      <c r="H100" s="27"/>
      <c r="I100" s="71"/>
      <c r="K100" s="102" t="s">
        <v>196</v>
      </c>
      <c r="M100" s="102"/>
    </row>
    <row r="101" spans="2:13">
      <c r="B101" s="112" t="s">
        <v>316</v>
      </c>
      <c r="C101" s="27" t="s">
        <v>329</v>
      </c>
      <c r="D101" s="27">
        <v>913</v>
      </c>
      <c r="E101" s="212">
        <v>18260</v>
      </c>
      <c r="F101" s="212"/>
      <c r="G101" s="212"/>
      <c r="H101" s="27">
        <v>1320</v>
      </c>
      <c r="I101" s="71">
        <v>16940</v>
      </c>
      <c r="K101" s="102" t="s">
        <v>196</v>
      </c>
      <c r="M101" s="102"/>
    </row>
    <row r="102" spans="2:13">
      <c r="B102" s="112" t="s">
        <v>274</v>
      </c>
      <c r="C102" s="27" t="s">
        <v>329</v>
      </c>
      <c r="D102" s="27">
        <v>1346</v>
      </c>
      <c r="E102" s="212">
        <f>D102*35</f>
        <v>47110</v>
      </c>
      <c r="F102" s="212"/>
      <c r="G102" s="212"/>
      <c r="H102" s="27">
        <v>1230</v>
      </c>
      <c r="I102" s="71">
        <f t="shared" ref="I102:I116" si="9">E102-H102</f>
        <v>45880</v>
      </c>
      <c r="K102" s="102" t="s">
        <v>196</v>
      </c>
      <c r="M102" s="102"/>
    </row>
    <row r="103" spans="2:13">
      <c r="B103" s="112" t="s">
        <v>317</v>
      </c>
      <c r="C103" s="27" t="s">
        <v>329</v>
      </c>
      <c r="D103" s="27">
        <v>1456</v>
      </c>
      <c r="E103" s="212">
        <f>D103*28</f>
        <v>40768</v>
      </c>
      <c r="F103" s="212"/>
      <c r="G103" s="212"/>
      <c r="H103" s="27">
        <v>4350</v>
      </c>
      <c r="I103" s="71">
        <f t="shared" si="9"/>
        <v>36418</v>
      </c>
      <c r="K103" s="102" t="s">
        <v>196</v>
      </c>
      <c r="M103" s="102"/>
    </row>
    <row r="104" spans="2:13">
      <c r="B104" s="112" t="s">
        <v>318</v>
      </c>
      <c r="C104" s="27" t="s">
        <v>329</v>
      </c>
      <c r="D104" s="27">
        <v>540</v>
      </c>
      <c r="E104" s="212">
        <f t="shared" ref="E104:E111" si="10">D104*28</f>
        <v>15120</v>
      </c>
      <c r="F104" s="212"/>
      <c r="G104" s="212"/>
      <c r="H104" s="27">
        <v>530</v>
      </c>
      <c r="I104" s="71">
        <f t="shared" si="9"/>
        <v>14590</v>
      </c>
      <c r="K104" s="102" t="s">
        <v>196</v>
      </c>
      <c r="M104" s="102"/>
    </row>
    <row r="105" spans="2:13">
      <c r="B105" s="112" t="s">
        <v>319</v>
      </c>
      <c r="C105" s="27" t="s">
        <v>329</v>
      </c>
      <c r="D105" s="27">
        <v>145</v>
      </c>
      <c r="E105" s="212">
        <f t="shared" si="10"/>
        <v>4060</v>
      </c>
      <c r="F105" s="212"/>
      <c r="G105" s="212"/>
      <c r="H105" s="27">
        <v>765</v>
      </c>
      <c r="I105" s="71">
        <f t="shared" si="9"/>
        <v>3295</v>
      </c>
      <c r="K105" s="102" t="s">
        <v>196</v>
      </c>
      <c r="M105" s="102"/>
    </row>
    <row r="106" spans="2:13">
      <c r="B106" s="112" t="s">
        <v>320</v>
      </c>
      <c r="C106" s="27" t="s">
        <v>329</v>
      </c>
      <c r="D106" s="27">
        <v>5</v>
      </c>
      <c r="E106" s="212">
        <f t="shared" si="10"/>
        <v>140</v>
      </c>
      <c r="F106" s="212"/>
      <c r="G106" s="212"/>
      <c r="H106" s="27">
        <v>35</v>
      </c>
      <c r="I106" s="71">
        <f t="shared" si="9"/>
        <v>105</v>
      </c>
      <c r="K106" s="102" t="s">
        <v>196</v>
      </c>
      <c r="M106" s="102"/>
    </row>
    <row r="107" spans="2:13">
      <c r="B107" s="112" t="s">
        <v>275</v>
      </c>
      <c r="C107" s="27" t="s">
        <v>329</v>
      </c>
      <c r="D107" s="27">
        <v>780</v>
      </c>
      <c r="E107" s="212">
        <f t="shared" si="10"/>
        <v>21840</v>
      </c>
      <c r="F107" s="212"/>
      <c r="G107" s="212"/>
      <c r="H107" s="27">
        <v>1540</v>
      </c>
      <c r="I107" s="71">
        <f t="shared" si="9"/>
        <v>20300</v>
      </c>
      <c r="K107" s="102" t="s">
        <v>196</v>
      </c>
      <c r="M107" s="102"/>
    </row>
    <row r="108" spans="2:13">
      <c r="B108" s="112" t="s">
        <v>321</v>
      </c>
      <c r="C108" s="27" t="s">
        <v>329</v>
      </c>
      <c r="D108" s="27">
        <v>1470</v>
      </c>
      <c r="E108" s="212">
        <f t="shared" si="10"/>
        <v>41160</v>
      </c>
      <c r="F108" s="212"/>
      <c r="G108" s="212"/>
      <c r="H108" s="27">
        <v>1050</v>
      </c>
      <c r="I108" s="71">
        <f t="shared" si="9"/>
        <v>40110</v>
      </c>
      <c r="K108" s="102" t="s">
        <v>196</v>
      </c>
      <c r="M108" s="102"/>
    </row>
    <row r="109" spans="2:13">
      <c r="B109" s="112" t="s">
        <v>322</v>
      </c>
      <c r="C109" s="27" t="s">
        <v>329</v>
      </c>
      <c r="D109" s="27">
        <v>640</v>
      </c>
      <c r="E109" s="212">
        <f t="shared" si="10"/>
        <v>17920</v>
      </c>
      <c r="F109" s="212"/>
      <c r="G109" s="212"/>
      <c r="H109" s="27">
        <v>3760</v>
      </c>
      <c r="I109" s="71">
        <f t="shared" si="9"/>
        <v>14160</v>
      </c>
      <c r="K109" s="102" t="s">
        <v>196</v>
      </c>
      <c r="M109" s="102"/>
    </row>
    <row r="110" spans="2:13">
      <c r="B110" s="112" t="s">
        <v>323</v>
      </c>
      <c r="C110" s="27" t="s">
        <v>329</v>
      </c>
      <c r="D110" s="27">
        <v>150</v>
      </c>
      <c r="E110" s="212">
        <f t="shared" si="10"/>
        <v>4200</v>
      </c>
      <c r="F110" s="212"/>
      <c r="G110" s="212"/>
      <c r="H110" s="27">
        <v>2130</v>
      </c>
      <c r="I110" s="71">
        <f t="shared" si="9"/>
        <v>2070</v>
      </c>
      <c r="K110" s="102" t="s">
        <v>196</v>
      </c>
      <c r="M110" s="102"/>
    </row>
    <row r="111" spans="2:13">
      <c r="B111" s="112" t="s">
        <v>324</v>
      </c>
      <c r="C111" s="27" t="s">
        <v>329</v>
      </c>
      <c r="D111" s="27">
        <v>1300</v>
      </c>
      <c r="E111" s="212">
        <f t="shared" si="10"/>
        <v>36400</v>
      </c>
      <c r="F111" s="212"/>
      <c r="G111" s="212"/>
      <c r="H111" s="27">
        <v>7890</v>
      </c>
      <c r="I111" s="71">
        <f t="shared" si="9"/>
        <v>28510</v>
      </c>
      <c r="K111" s="102" t="s">
        <v>196</v>
      </c>
      <c r="M111" s="102"/>
    </row>
    <row r="112" spans="2:13">
      <c r="B112" s="112" t="s">
        <v>325</v>
      </c>
      <c r="C112" s="27" t="s">
        <v>329</v>
      </c>
      <c r="D112" s="27">
        <v>7640</v>
      </c>
      <c r="E112" s="212">
        <f>D112*20</f>
        <v>152800</v>
      </c>
      <c r="F112" s="212"/>
      <c r="G112" s="212"/>
      <c r="H112" s="27">
        <v>2350</v>
      </c>
      <c r="I112" s="71">
        <f t="shared" si="9"/>
        <v>150450</v>
      </c>
      <c r="K112" s="102" t="s">
        <v>196</v>
      </c>
      <c r="M112" s="102"/>
    </row>
    <row r="113" spans="2:13">
      <c r="B113" s="112" t="s">
        <v>326</v>
      </c>
      <c r="C113" s="27" t="s">
        <v>329</v>
      </c>
      <c r="D113" s="27">
        <v>12460</v>
      </c>
      <c r="E113" s="212">
        <f>D113*5</f>
        <v>62300</v>
      </c>
      <c r="F113" s="212"/>
      <c r="G113" s="212"/>
      <c r="H113" s="27">
        <v>2450</v>
      </c>
      <c r="I113" s="71">
        <f t="shared" si="9"/>
        <v>59850</v>
      </c>
      <c r="K113" s="102" t="s">
        <v>196</v>
      </c>
      <c r="M113" s="102"/>
    </row>
    <row r="114" spans="2:13">
      <c r="B114" s="112" t="s">
        <v>327</v>
      </c>
      <c r="C114" s="27" t="s">
        <v>329</v>
      </c>
      <c r="D114" s="27">
        <v>2470</v>
      </c>
      <c r="E114" s="212">
        <f>D114*12</f>
        <v>29640</v>
      </c>
      <c r="F114" s="212"/>
      <c r="G114" s="212"/>
      <c r="H114" s="27">
        <v>9850</v>
      </c>
      <c r="I114" s="71">
        <f t="shared" si="9"/>
        <v>19790</v>
      </c>
      <c r="K114" s="102" t="s">
        <v>196</v>
      </c>
      <c r="M114" s="102"/>
    </row>
    <row r="115" spans="2:13">
      <c r="B115" s="112" t="s">
        <v>328</v>
      </c>
      <c r="C115" s="27" t="s">
        <v>329</v>
      </c>
      <c r="D115" s="27">
        <v>1800</v>
      </c>
      <c r="E115" s="212">
        <f>D115*1.2</f>
        <v>2160</v>
      </c>
      <c r="F115" s="212"/>
      <c r="G115" s="212"/>
      <c r="H115" s="27">
        <v>750</v>
      </c>
      <c r="I115" s="71">
        <f t="shared" si="9"/>
        <v>1410</v>
      </c>
      <c r="K115" s="102" t="s">
        <v>196</v>
      </c>
      <c r="M115" s="103"/>
    </row>
    <row r="116" spans="2:13">
      <c r="B116" s="113" t="s">
        <v>276</v>
      </c>
      <c r="C116" s="118" t="s">
        <v>329</v>
      </c>
      <c r="D116" s="30">
        <v>245</v>
      </c>
      <c r="E116" s="214">
        <f>D116*24</f>
        <v>5880</v>
      </c>
      <c r="F116" s="214"/>
      <c r="G116" s="214"/>
      <c r="H116" s="30">
        <v>1254</v>
      </c>
      <c r="I116" s="71">
        <f t="shared" si="9"/>
        <v>4626</v>
      </c>
      <c r="K116" s="103" t="s">
        <v>196</v>
      </c>
      <c r="M116" s="102"/>
    </row>
    <row r="117" spans="2:13">
      <c r="D117"/>
    </row>
    <row r="118" spans="2:13">
      <c r="B118" s="93" t="s">
        <v>348</v>
      </c>
    </row>
    <row r="119" spans="2:13">
      <c r="B119" s="114" t="s">
        <v>232</v>
      </c>
      <c r="C119" s="25" t="s">
        <v>237</v>
      </c>
      <c r="D119" s="69"/>
      <c r="G119" s="101" t="s">
        <v>196</v>
      </c>
      <c r="I119" s="101"/>
    </row>
    <row r="120" spans="2:13">
      <c r="B120" s="112" t="s">
        <v>233</v>
      </c>
      <c r="C120" s="27" t="s">
        <v>237</v>
      </c>
      <c r="D120" s="71"/>
      <c r="G120" s="102" t="s">
        <v>196</v>
      </c>
      <c r="I120" s="102"/>
    </row>
    <row r="121" spans="2:13">
      <c r="B121" s="112" t="s">
        <v>234</v>
      </c>
      <c r="C121" s="27" t="s">
        <v>237</v>
      </c>
      <c r="D121" s="71">
        <v>0.5</v>
      </c>
      <c r="G121" s="102" t="s">
        <v>196</v>
      </c>
      <c r="I121" s="102"/>
    </row>
    <row r="122" spans="2:13">
      <c r="B122" s="112" t="s">
        <v>235</v>
      </c>
      <c r="C122" s="27" t="s">
        <v>237</v>
      </c>
      <c r="D122" s="71"/>
      <c r="G122" s="102" t="s">
        <v>196</v>
      </c>
      <c r="I122" s="102"/>
    </row>
    <row r="123" spans="2:13">
      <c r="B123" s="112" t="s">
        <v>236</v>
      </c>
      <c r="C123" s="27" t="s">
        <v>237</v>
      </c>
      <c r="D123" s="71"/>
      <c r="G123" s="102" t="s">
        <v>196</v>
      </c>
      <c r="I123" s="102"/>
    </row>
    <row r="124" spans="2:13">
      <c r="B124" s="146" t="s">
        <v>412</v>
      </c>
      <c r="C124" s="48" t="s">
        <v>237</v>
      </c>
      <c r="D124" s="147"/>
      <c r="G124" s="102"/>
      <c r="I124" s="102"/>
    </row>
    <row r="125" spans="2:13">
      <c r="B125" s="113" t="s">
        <v>413</v>
      </c>
      <c r="C125" s="30" t="s">
        <v>237</v>
      </c>
      <c r="D125" s="74"/>
      <c r="G125" s="103" t="s">
        <v>196</v>
      </c>
      <c r="I125" s="103"/>
    </row>
  </sheetData>
  <mergeCells count="75">
    <mergeCell ref="E85:G85"/>
    <mergeCell ref="E86:G86"/>
    <mergeCell ref="E87:G87"/>
    <mergeCell ref="E88:G88"/>
    <mergeCell ref="E89:G89"/>
    <mergeCell ref="E101:G101"/>
    <mergeCell ref="E98:G98"/>
    <mergeCell ref="E90:G90"/>
    <mergeCell ref="E91:G91"/>
    <mergeCell ref="E92:G92"/>
    <mergeCell ref="E93:G93"/>
    <mergeCell ref="E97:G97"/>
    <mergeCell ref="E94:G94"/>
    <mergeCell ref="E99:G99"/>
    <mergeCell ref="E100:G100"/>
    <mergeCell ref="E51:G51"/>
    <mergeCell ref="D42:D43"/>
    <mergeCell ref="E42:G43"/>
    <mergeCell ref="H42:H43"/>
    <mergeCell ref="I42:I43"/>
    <mergeCell ref="E44:G44"/>
    <mergeCell ref="E45:G45"/>
    <mergeCell ref="E46:G46"/>
    <mergeCell ref="E47:G47"/>
    <mergeCell ref="E48:G48"/>
    <mergeCell ref="E49:G49"/>
    <mergeCell ref="E50:G50"/>
    <mergeCell ref="E52:G52"/>
    <mergeCell ref="E57:G57"/>
    <mergeCell ref="E58:G58"/>
    <mergeCell ref="E59:G59"/>
    <mergeCell ref="E60:G60"/>
    <mergeCell ref="E53:G53"/>
    <mergeCell ref="E54:G54"/>
    <mergeCell ref="E55:G55"/>
    <mergeCell ref="E56:G56"/>
    <mergeCell ref="E84:G84"/>
    <mergeCell ref="E61:G61"/>
    <mergeCell ref="E65:G65"/>
    <mergeCell ref="E66:G66"/>
    <mergeCell ref="E67:G67"/>
    <mergeCell ref="E63:G63"/>
    <mergeCell ref="E64:G64"/>
    <mergeCell ref="E70:G70"/>
    <mergeCell ref="E62:G62"/>
    <mergeCell ref="E68:G68"/>
    <mergeCell ref="E69:G69"/>
    <mergeCell ref="E72:G72"/>
    <mergeCell ref="E71:G71"/>
    <mergeCell ref="E73:G73"/>
    <mergeCell ref="E79:G79"/>
    <mergeCell ref="E80:G80"/>
    <mergeCell ref="E81:G81"/>
    <mergeCell ref="E82:G82"/>
    <mergeCell ref="E83:G83"/>
    <mergeCell ref="E74:G74"/>
    <mergeCell ref="E75:G75"/>
    <mergeCell ref="E76:G76"/>
    <mergeCell ref="E77:G77"/>
    <mergeCell ref="E78:G78"/>
    <mergeCell ref="E115:G115"/>
    <mergeCell ref="E116:G116"/>
    <mergeCell ref="E102:G102"/>
    <mergeCell ref="E103:G103"/>
    <mergeCell ref="E112:G112"/>
    <mergeCell ref="E113:G113"/>
    <mergeCell ref="E114:G114"/>
    <mergeCell ref="E106:G106"/>
    <mergeCell ref="E107:G107"/>
    <mergeCell ref="E108:G108"/>
    <mergeCell ref="E109:G109"/>
    <mergeCell ref="E110:G110"/>
    <mergeCell ref="E111:G111"/>
    <mergeCell ref="E105:G105"/>
    <mergeCell ref="E104:G104"/>
  </mergeCells>
  <pageMargins left="0.25" right="0.25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D2" sqref="D2:D3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246</v>
      </c>
      <c r="C2" t="s">
        <v>247</v>
      </c>
      <c r="D2" t="s">
        <v>248</v>
      </c>
    </row>
    <row r="3" spans="2:4">
      <c r="B3" t="s">
        <v>249</v>
      </c>
      <c r="C3" t="s">
        <v>250</v>
      </c>
      <c r="D3" t="s">
        <v>251</v>
      </c>
    </row>
    <row r="4" spans="2:4">
      <c r="C4" t="s">
        <v>252</v>
      </c>
    </row>
    <row r="5" spans="2:4">
      <c r="C5" t="s">
        <v>253</v>
      </c>
    </row>
    <row r="6" spans="2:4">
      <c r="C6" t="s">
        <v>254</v>
      </c>
    </row>
    <row r="7" spans="2:4">
      <c r="C7" t="s">
        <v>255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cover</vt:lpstr>
      <vt:lpstr>General Information </vt:lpstr>
      <vt:lpstr>Health</vt:lpstr>
      <vt:lpstr>Education</vt:lpstr>
      <vt:lpstr>Livestock</vt:lpstr>
      <vt:lpstr>Forestry</vt:lpstr>
      <vt:lpstr>Agriculture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2018-12-27T05:24:02Z</dcterms:modified>
</cp:coreProperties>
</file>