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ADS2023\3. Education\"/>
    </mc:Choice>
  </mc:AlternateContent>
  <xr:revisionPtr revIDLastSave="0" documentId="13_ncr:1_{27C9C9F9-CF22-40ED-98B0-CDC3DF42E7A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0" i="1" l="1"/>
  <c r="M97" i="1"/>
  <c r="L97" i="1"/>
  <c r="K97" i="1"/>
  <c r="J97" i="1"/>
  <c r="I97" i="1"/>
  <c r="H97" i="1"/>
  <c r="G97" i="1"/>
  <c r="G100" i="1" s="1"/>
  <c r="E97" i="1"/>
  <c r="E100" i="1" s="1"/>
  <c r="D97" i="1"/>
  <c r="D100" i="1" s="1"/>
  <c r="C97" i="1"/>
  <c r="C100" i="1" s="1"/>
  <c r="B97" i="1"/>
  <c r="B100" i="1" s="1"/>
  <c r="M78" i="1"/>
  <c r="L78" i="1"/>
  <c r="K78" i="1"/>
  <c r="J78" i="1"/>
  <c r="I78" i="1"/>
  <c r="I81" i="1" s="1"/>
  <c r="H78" i="1"/>
  <c r="G78" i="1"/>
  <c r="G81" i="1" s="1"/>
  <c r="F78" i="1"/>
  <c r="F81" i="1" s="1"/>
  <c r="E78" i="1"/>
  <c r="E81" i="1" s="1"/>
  <c r="D78" i="1"/>
  <c r="D81" i="1" s="1"/>
  <c r="C78" i="1"/>
  <c r="C81" i="1" s="1"/>
  <c r="B78" i="1"/>
  <c r="B81" i="1" s="1"/>
  <c r="D54" i="1" l="1"/>
  <c r="G60" i="1"/>
  <c r="F60" i="1"/>
  <c r="E60" i="1"/>
  <c r="D60" i="1"/>
  <c r="C60" i="1"/>
  <c r="G54" i="1"/>
  <c r="F54" i="1"/>
  <c r="E54" i="1"/>
  <c r="C54" i="1"/>
  <c r="D63" i="1" l="1"/>
  <c r="C63" i="1"/>
  <c r="G63" i="1"/>
  <c r="E63" i="1"/>
  <c r="F63" i="1"/>
  <c r="D41" i="1"/>
  <c r="E41" i="1"/>
  <c r="F41" i="1"/>
  <c r="G41" i="1"/>
  <c r="C41" i="1"/>
  <c r="D47" i="1"/>
  <c r="E47" i="1"/>
  <c r="F47" i="1"/>
  <c r="G47" i="1"/>
  <c r="C47" i="1"/>
  <c r="C34" i="1"/>
  <c r="C33" i="1"/>
  <c r="C23" i="1"/>
  <c r="B36" i="1"/>
  <c r="D34" i="1"/>
  <c r="D33" i="1"/>
  <c r="D25" i="1"/>
  <c r="D26" i="1" s="1"/>
  <c r="D23" i="1"/>
  <c r="E36" i="1"/>
  <c r="H34" i="1"/>
  <c r="H33" i="1"/>
  <c r="H25" i="1"/>
  <c r="H26" i="1" s="1"/>
  <c r="H23" i="1"/>
  <c r="F34" i="1"/>
  <c r="F33" i="1"/>
  <c r="F26" i="1"/>
  <c r="F25" i="1"/>
  <c r="F23" i="1"/>
  <c r="G34" i="1"/>
  <c r="G33" i="1"/>
  <c r="G26" i="1"/>
  <c r="G25" i="1"/>
  <c r="G23" i="1"/>
  <c r="Q36" i="1"/>
  <c r="P36" i="1"/>
  <c r="P20" i="1"/>
  <c r="J17" i="1"/>
  <c r="J20" i="1" s="1"/>
  <c r="J19" i="1"/>
  <c r="J18" i="1"/>
  <c r="H17" i="1"/>
  <c r="H18" i="1"/>
  <c r="B18" i="1"/>
  <c r="B20" i="1"/>
  <c r="C17" i="1"/>
  <c r="C18" i="1" s="1"/>
  <c r="D17" i="1"/>
  <c r="D20" i="1" s="1"/>
  <c r="E20" i="1"/>
  <c r="G20" i="1"/>
  <c r="Q20" i="1"/>
  <c r="D10" i="1"/>
  <c r="D18" i="1"/>
  <c r="Q18" i="1"/>
  <c r="H35" i="1" l="1"/>
  <c r="F36" i="1"/>
  <c r="G50" i="1"/>
  <c r="D35" i="1"/>
  <c r="C35" i="1"/>
  <c r="H36" i="1"/>
  <c r="D19" i="1"/>
  <c r="H19" i="1"/>
  <c r="D50" i="1"/>
  <c r="E50" i="1"/>
  <c r="H20" i="1"/>
  <c r="D36" i="1"/>
  <c r="C36" i="1"/>
  <c r="F35" i="1"/>
  <c r="F50" i="1"/>
  <c r="G35" i="1"/>
  <c r="C50" i="1"/>
  <c r="G36" i="1"/>
  <c r="C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<sst xmlns="http://schemas.openxmlformats.org/spreadsheetml/2006/main" count="134" uniqueCount="30">
  <si>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</si>
  <si>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</si>
  <si>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</si>
  <si>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</si>
  <si>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</si>
  <si>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</si>
  <si>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</si>
  <si>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</si>
  <si>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</si>
  <si>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</si>
  <si>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</si>
  <si>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</si>
  <si>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</si>
  <si>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</si>
  <si>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</si>
  <si>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</si>
  <si>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</si>
  <si>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</si>
  <si>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</si>
  <si>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</si>
  <si>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</si>
  <si>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</si>
  <si>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Extended Class rooms</t>
  </si>
  <si>
    <t>Central School</t>
  </si>
  <si>
    <t>Government</t>
  </si>
  <si>
    <t>Day Care</t>
  </si>
  <si>
    <t>Other Institutions*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</si>
  <si>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(2017-2022)</t>
    </r>
  </si>
  <si>
    <t xml:space="preserve">ECCD </t>
  </si>
  <si>
    <t xml:space="preserve">Special Institute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</si>
</sst>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37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37" fontId="5" fillId="0" borderId="2" xfId="0" applyNumberFormat="1" applyFont="1" applyFill="1" applyBorder="1" applyAlignment="1" applyProtection="1">
      <alignment vertical="center"/>
    </xf>
    <xf numFmtId="37" fontId="5" fillId="0" borderId="0" xfId="0" applyNumberFormat="1" applyFont="1" applyFill="1" applyBorder="1" applyAlignment="1" applyProtection="1">
      <alignment horizontal="right" vertical="center"/>
    </xf>
    <xf numFmtId="1" fontId="7" fillId="0" borderId="0" xfId="1" quotePrefix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horizontal="left" vertical="center"/>
    </xf>
    <xf numFmtId="37" fontId="5" fillId="0" borderId="3" xfId="0" applyNumberFormat="1" applyFont="1" applyFill="1" applyBorder="1" applyAlignment="1" applyProtection="1">
      <alignment horizontal="left" vertical="center"/>
    </xf>
    <xf numFmtId="1" fontId="7" fillId="0" borderId="4" xfId="1" quotePrefix="1" applyNumberFormat="1" applyFont="1" applyFill="1" applyBorder="1" applyAlignment="1" applyProtection="1">
      <alignment horizontal="right" vertical="center"/>
    </xf>
    <xf numFmtId="37" fontId="5" fillId="0" borderId="0" xfId="0" quotePrefix="1" applyNumberFormat="1" applyFont="1" applyFill="1" applyBorder="1" applyAlignment="1" applyProtection="1">
      <alignment horizontal="right" vertical="center"/>
    </xf>
    <xf numFmtId="164" fontId="5" fillId="0" borderId="0" xfId="1" quotePrefix="1" applyFont="1" applyFill="1" applyBorder="1" applyAlignment="1">
      <alignment horizontal="right" vertical="center"/>
    </xf>
    <xf numFmtId="165" fontId="5" fillId="0" borderId="0" xfId="1" quotePrefix="1" applyNumberFormat="1" applyFont="1" applyFill="1" applyBorder="1" applyAlignment="1" applyProtection="1">
      <alignment horizontal="right" vertical="center"/>
    </xf>
    <xf numFmtId="37" fontId="5" fillId="0" borderId="2" xfId="0" applyNumberFormat="1" applyFont="1" applyFill="1" applyBorder="1" applyAlignment="1" applyProtection="1">
      <alignment horizontal="left" vertical="center" indent="1"/>
    </xf>
    <xf numFmtId="0" fontId="5" fillId="0" borderId="2" xfId="0" applyFont="1" applyFill="1" applyBorder="1" applyAlignment="1">
      <alignment horizontal="left" vertical="center" indent="1"/>
    </xf>
    <xf numFmtId="37" fontId="5" fillId="0" borderId="2" xfId="0" applyNumberFormat="1" applyFont="1" applyFill="1" applyBorder="1" applyAlignment="1" applyProtection="1">
      <alignment horizontal="left" vertical="center" indent="2"/>
    </xf>
    <xf numFmtId="0" fontId="5" fillId="0" borderId="2" xfId="0" applyFont="1" applyFill="1" applyBorder="1" applyAlignment="1">
      <alignment horizontal="left" vertical="center" indent="2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right" vertical="center" wrapText="1"/>
    </xf>
    <xf numFmtId="1" fontId="7" fillId="0" borderId="7" xfId="1" quotePrefix="1" applyNumberFormat="1" applyFont="1" applyFill="1" applyBorder="1" applyAlignment="1" applyProtection="1">
      <alignment horizontal="right" vertical="center"/>
    </xf>
    <xf numFmtId="165" fontId="5" fillId="0" borderId="8" xfId="1" quotePrefix="1" applyNumberFormat="1" applyFont="1" applyFill="1" applyBorder="1" applyAlignment="1" applyProtection="1">
      <alignment horizontal="right" vertical="center"/>
    </xf>
    <xf numFmtId="165" fontId="5" fillId="0" borderId="9" xfId="1" quotePrefix="1" applyNumberFormat="1" applyFont="1" applyFill="1" applyBorder="1" applyAlignment="1" applyProtection="1">
      <alignment horizontal="right" vertical="center"/>
    </xf>
    <xf numFmtId="165" fontId="5" fillId="0" borderId="10" xfId="1" quotePrefix="1" applyNumberFormat="1" applyFont="1" applyFill="1" applyBorder="1" applyAlignment="1" applyProtection="1">
      <alignment horizontal="right" vertical="center"/>
    </xf>
    <xf numFmtId="0" fontId="6" fillId="0" borderId="2" xfId="0" quotePrefix="1" applyNumberFormat="1" applyFont="1" applyFill="1" applyBorder="1" applyAlignment="1" applyProtection="1">
      <alignment horizontal="left" vertical="center"/>
    </xf>
    <xf numFmtId="0" fontId="5" fillId="0" borderId="8" xfId="0" applyFont="1" applyFill="1" applyBorder="1" applyAlignment="1">
      <alignment vertical="center"/>
    </xf>
    <xf numFmtId="165" fontId="5" fillId="0" borderId="7" xfId="1" quotePrefix="1" applyNumberFormat="1" applyFont="1" applyFill="1" applyBorder="1" applyAlignment="1" applyProtection="1">
      <alignment horizontal="right" vertical="center"/>
    </xf>
    <xf numFmtId="0" fontId="0" fillId="0" borderId="11" xfId="0" applyBorder="1"/>
    <xf numFmtId="0" fontId="8" fillId="0" borderId="11" xfId="0" applyFont="1" applyBorder="1"/>
    <xf numFmtId="1" fontId="8" fillId="0" borderId="11" xfId="0" applyNumberFormat="1" applyFont="1" applyBorder="1"/>
    <xf numFmtId="37" fontId="6" fillId="0" borderId="11" xfId="0" applyNumberFormat="1" applyFont="1" applyFill="1" applyBorder="1" applyAlignment="1" applyProtection="1">
      <alignment horizontal="right" vertical="center" wrapText="1"/>
    </xf>
    <xf numFmtId="37" fontId="6" fillId="0" borderId="6" xfId="0" applyNumberFormat="1" applyFont="1" applyFill="1" applyBorder="1" applyAlignment="1" applyProtection="1">
      <alignment horizontal="right" vertical="center" wrapText="1"/>
    </xf>
    <xf numFmtId="37" fontId="6" fillId="0" borderId="12" xfId="0" applyNumberFormat="1" applyFont="1" applyFill="1" applyBorder="1" applyAlignment="1" applyProtection="1">
      <alignment horizontal="left" vertical="center"/>
    </xf>
    <xf numFmtId="37" fontId="6" fillId="0" borderId="13" xfId="0" applyNumberFormat="1" applyFont="1" applyFill="1" applyBorder="1" applyAlignment="1" applyProtection="1">
      <alignment horizontal="left" vertical="center"/>
    </xf>
    <xf numFmtId="0" fontId="0" fillId="0" borderId="11" xfId="0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00"/>
  <sheetViews>
    <sheetView tabSelected="1" zoomScale="70" zoomScaleNormal="70" workbookViewId="0">
      <pane ySplit="4" topLeftCell="A80" activePane="bottomLeft" state="frozen"/>
      <selection pane="bottomLeft" activeCell="I96" sqref="I96"/>
    </sheetView>
  </sheetViews>
  <sheetFormatPr defaultColWidth="3.85546875" defaultRowHeight="19.5" customHeight="1" x14ac:dyDescent="0.25"/>
  <cols>
    <col min="1" max="1" width="41" style="18" customWidth="1"/>
    <col min="2" max="2" width="12.5703125" style="18" customWidth="1"/>
    <col min="3" max="3" width="22.42578125" style="18" bestFit="1" customWidth="1"/>
    <col min="4" max="4" width="25.85546875" style="18" bestFit="1" customWidth="1"/>
    <col min="5" max="5" width="25.42578125" style="18" bestFit="1" customWidth="1"/>
    <col min="6" max="6" width="25.85546875" style="18" bestFit="1" customWidth="1"/>
    <col min="7" max="7" width="15.42578125" style="18" bestFit="1" customWidth="1"/>
    <col min="8" max="8" width="16.85546875" style="18" bestFit="1" customWidth="1"/>
    <col min="9" max="9" width="12.140625" style="18" customWidth="1"/>
    <col min="10" max="10" width="25.85546875" style="18" bestFit="1" customWidth="1"/>
    <col min="11" max="11" width="25.42578125" style="18" bestFit="1" customWidth="1"/>
    <col min="12" max="12" width="18.7109375" style="18" customWidth="1"/>
    <col min="13" max="13" width="19.7109375" style="18" customWidth="1"/>
    <col min="14" max="14" width="12.5703125" style="18" customWidth="1"/>
    <col min="15" max="15" width="10" style="18" customWidth="1"/>
    <col min="16" max="16" width="13" style="18" customWidth="1"/>
    <col min="17" max="17" width="15.85546875" style="18" customWidth="1"/>
    <col min="18" max="22" width="3.85546875" style="18"/>
    <col min="23" max="23" width="5.28515625" style="18" bestFit="1" customWidth="1"/>
    <col min="24" max="16384" width="3.85546875" style="18"/>
  </cols>
  <sheetData>
    <row r="1" spans="1:17" ht="28.5" customHeight="1" x14ac:dyDescent="0.25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3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8.5" customHeight="1" x14ac:dyDescent="0.25">
      <c r="A3" s="34" t="s">
        <v>0</v>
      </c>
      <c r="B3" s="37" t="s">
        <v>24</v>
      </c>
      <c r="C3" s="37"/>
      <c r="D3" s="37"/>
      <c r="E3" s="37"/>
      <c r="F3" s="37"/>
      <c r="G3" s="37"/>
      <c r="H3" s="37"/>
      <c r="I3" s="37"/>
      <c r="J3" s="37" t="s">
        <v>7</v>
      </c>
      <c r="K3" s="37"/>
      <c r="L3" s="37"/>
      <c r="M3" s="37"/>
      <c r="N3" s="37"/>
      <c r="O3" s="37"/>
      <c r="P3" s="32" t="s">
        <v>26</v>
      </c>
      <c r="Q3" s="33" t="s">
        <v>8</v>
      </c>
    </row>
    <row r="4" spans="1:17" s="19" customFormat="1" ht="66" customHeight="1" x14ac:dyDescent="0.25">
      <c r="A4" s="35"/>
      <c r="B4" s="3" t="s">
        <v>1</v>
      </c>
      <c r="C4" s="3" t="s">
        <v>22</v>
      </c>
      <c r="D4" s="3" t="s">
        <v>2</v>
      </c>
      <c r="E4" s="4" t="s">
        <v>3</v>
      </c>
      <c r="F4" s="4" t="s">
        <v>4</v>
      </c>
      <c r="G4" s="4" t="s">
        <v>5</v>
      </c>
      <c r="H4" s="4" t="s">
        <v>23</v>
      </c>
      <c r="I4" s="20" t="s">
        <v>6</v>
      </c>
      <c r="J4" s="21" t="s">
        <v>25</v>
      </c>
      <c r="K4" s="3" t="s">
        <v>2</v>
      </c>
      <c r="L4" s="4" t="s">
        <v>3</v>
      </c>
      <c r="M4" s="4" t="s">
        <v>4</v>
      </c>
      <c r="N4" s="4" t="s">
        <v>5</v>
      </c>
      <c r="O4" s="20" t="s">
        <v>6</v>
      </c>
      <c r="P4" s="32"/>
      <c r="Q4" s="33"/>
    </row>
    <row r="5" spans="1:17" ht="19.5" customHeight="1" x14ac:dyDescent="0.25">
      <c r="A5" s="26">
        <v>2017</v>
      </c>
      <c r="B5" s="11"/>
      <c r="C5" s="12"/>
      <c r="D5" s="12"/>
      <c r="E5" s="12"/>
      <c r="F5" s="12"/>
      <c r="G5" s="12"/>
      <c r="H5" s="12"/>
      <c r="I5" s="13"/>
      <c r="J5" s="23"/>
      <c r="K5" s="24"/>
      <c r="L5" s="24"/>
      <c r="M5" s="24"/>
      <c r="N5" s="24"/>
      <c r="O5" s="25"/>
      <c r="P5" s="12"/>
      <c r="Q5" s="12"/>
    </row>
    <row r="6" spans="1:17" ht="19.5" customHeight="1" x14ac:dyDescent="0.25">
      <c r="A6" s="5" t="s">
        <v>9</v>
      </c>
      <c r="B6" s="6">
        <v>12</v>
      </c>
      <c r="C6" s="7">
        <v>8</v>
      </c>
      <c r="D6" s="7">
        <v>20</v>
      </c>
      <c r="E6" s="7">
        <v>1</v>
      </c>
      <c r="F6" s="7">
        <v>0</v>
      </c>
      <c r="G6" s="7">
        <v>1</v>
      </c>
      <c r="H6" s="7">
        <v>3</v>
      </c>
      <c r="I6" s="7">
        <v>0</v>
      </c>
      <c r="J6" s="22">
        <v>2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1</v>
      </c>
      <c r="Q6" s="7">
        <v>27</v>
      </c>
    </row>
    <row r="7" spans="1:17" ht="19.5" customHeight="1" x14ac:dyDescent="0.25">
      <c r="A7" s="8" t="s">
        <v>10</v>
      </c>
      <c r="B7" s="6">
        <v>12</v>
      </c>
      <c r="C7" s="7">
        <v>13</v>
      </c>
      <c r="D7" s="7">
        <v>189</v>
      </c>
      <c r="E7" s="7">
        <v>16</v>
      </c>
      <c r="F7" s="7">
        <v>0</v>
      </c>
      <c r="G7" s="7">
        <v>50</v>
      </c>
      <c r="H7" s="7">
        <v>114</v>
      </c>
      <c r="I7" s="7">
        <v>0</v>
      </c>
      <c r="J7" s="22">
        <v>5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17</v>
      </c>
      <c r="Q7" s="7">
        <v>23</v>
      </c>
    </row>
    <row r="8" spans="1:17" ht="19.5" customHeight="1" x14ac:dyDescent="0.25">
      <c r="A8" s="14" t="s">
        <v>11</v>
      </c>
      <c r="B8" s="6">
        <v>12</v>
      </c>
      <c r="C8" s="6">
        <v>13</v>
      </c>
      <c r="D8" s="6">
        <v>189</v>
      </c>
      <c r="E8" s="7">
        <v>16</v>
      </c>
      <c r="F8" s="7">
        <v>0</v>
      </c>
      <c r="G8" s="18">
        <v>50</v>
      </c>
      <c r="H8" s="18">
        <v>114</v>
      </c>
      <c r="I8" s="7">
        <v>0</v>
      </c>
      <c r="J8" s="22">
        <v>5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17</v>
      </c>
      <c r="Q8" s="7">
        <v>23</v>
      </c>
    </row>
    <row r="9" spans="1:17" ht="19.5" customHeight="1" x14ac:dyDescent="0.25">
      <c r="A9" s="16" t="s">
        <v>12</v>
      </c>
      <c r="B9" s="6">
        <v>0</v>
      </c>
      <c r="C9" s="6">
        <v>11</v>
      </c>
      <c r="D9" s="6">
        <v>91</v>
      </c>
      <c r="E9" s="7">
        <v>10</v>
      </c>
      <c r="F9" s="7">
        <v>0</v>
      </c>
      <c r="G9" s="7">
        <v>29</v>
      </c>
      <c r="H9" s="7">
        <v>77</v>
      </c>
      <c r="I9" s="7">
        <v>0</v>
      </c>
      <c r="J9" s="22">
        <v>1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13</v>
      </c>
      <c r="Q9" s="7">
        <v>10</v>
      </c>
    </row>
    <row r="10" spans="1:17" ht="19.5" customHeight="1" x14ac:dyDescent="0.25">
      <c r="A10" s="16" t="s">
        <v>13</v>
      </c>
      <c r="B10" s="6">
        <v>12</v>
      </c>
      <c r="C10" s="7">
        <v>2</v>
      </c>
      <c r="D10" s="6">
        <f>D8-D9</f>
        <v>98</v>
      </c>
      <c r="E10" s="7">
        <v>6</v>
      </c>
      <c r="F10" s="7">
        <v>0</v>
      </c>
      <c r="G10" s="7">
        <v>21</v>
      </c>
      <c r="H10" s="7">
        <v>37</v>
      </c>
      <c r="I10" s="7">
        <v>0</v>
      </c>
      <c r="J10" s="22">
        <v>4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4</v>
      </c>
      <c r="Q10" s="7">
        <v>17</v>
      </c>
    </row>
    <row r="11" spans="1:17" ht="19.5" customHeight="1" x14ac:dyDescent="0.25">
      <c r="A11" s="14" t="s">
        <v>14</v>
      </c>
      <c r="B11" s="6">
        <v>0</v>
      </c>
      <c r="C11" s="7">
        <v>0</v>
      </c>
      <c r="D11" s="7">
        <v>0</v>
      </c>
      <c r="E11" s="7">
        <v>0</v>
      </c>
      <c r="F11" s="7">
        <v>0</v>
      </c>
      <c r="G11" s="18">
        <v>0</v>
      </c>
      <c r="H11" s="18">
        <v>2</v>
      </c>
      <c r="I11" s="7">
        <v>0</v>
      </c>
      <c r="J11" s="22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</row>
    <row r="12" spans="1:17" ht="19.5" customHeight="1" x14ac:dyDescent="0.25">
      <c r="A12" s="16" t="s">
        <v>12</v>
      </c>
      <c r="B12" s="6">
        <v>0</v>
      </c>
      <c r="C12" s="7">
        <v>0</v>
      </c>
      <c r="D12" s="7">
        <v>0</v>
      </c>
      <c r="E12" s="7">
        <v>0</v>
      </c>
      <c r="F12" s="7">
        <v>0</v>
      </c>
      <c r="G12" s="18">
        <v>0</v>
      </c>
      <c r="H12" s="7">
        <v>1</v>
      </c>
      <c r="I12" s="7">
        <v>0</v>
      </c>
      <c r="J12" s="22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</row>
    <row r="13" spans="1:17" ht="19.5" customHeight="1" x14ac:dyDescent="0.25">
      <c r="A13" s="16" t="s">
        <v>13</v>
      </c>
      <c r="B13" s="6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1</v>
      </c>
      <c r="I13" s="7">
        <v>0</v>
      </c>
      <c r="J13" s="22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</row>
    <row r="14" spans="1:17" ht="19.5" customHeight="1" x14ac:dyDescent="0.25">
      <c r="A14" s="15" t="s">
        <v>15</v>
      </c>
      <c r="B14" s="6">
        <v>0</v>
      </c>
      <c r="C14" s="7">
        <v>0</v>
      </c>
      <c r="D14" s="7">
        <v>1</v>
      </c>
      <c r="E14" s="7">
        <v>0</v>
      </c>
      <c r="F14" s="7">
        <v>0</v>
      </c>
      <c r="G14" s="7">
        <v>0</v>
      </c>
      <c r="H14" s="7">
        <v>3</v>
      </c>
      <c r="I14" s="7">
        <v>0</v>
      </c>
      <c r="J14" s="22">
        <v>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</row>
    <row r="15" spans="1:17" ht="19.5" customHeight="1" x14ac:dyDescent="0.25">
      <c r="A15" s="17" t="s">
        <v>16</v>
      </c>
      <c r="B15" s="6">
        <v>0</v>
      </c>
      <c r="C15" s="1">
        <v>0</v>
      </c>
      <c r="D15" s="7">
        <v>1</v>
      </c>
      <c r="E15" s="7">
        <v>0</v>
      </c>
      <c r="F15" s="7">
        <v>0</v>
      </c>
      <c r="G15" s="7">
        <v>0</v>
      </c>
      <c r="H15" s="7">
        <v>1</v>
      </c>
      <c r="I15" s="7">
        <v>0</v>
      </c>
      <c r="J15" s="22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</row>
    <row r="16" spans="1:17" ht="19.5" customHeight="1" x14ac:dyDescent="0.25">
      <c r="A16" s="17" t="s">
        <v>17</v>
      </c>
      <c r="B16" s="6">
        <v>0</v>
      </c>
      <c r="C16" s="1">
        <v>0</v>
      </c>
      <c r="D16" s="7">
        <v>0</v>
      </c>
      <c r="E16" s="7">
        <v>0</v>
      </c>
      <c r="F16" s="7">
        <v>0</v>
      </c>
      <c r="G16" s="7">
        <v>0</v>
      </c>
      <c r="H16" s="7">
        <v>2</v>
      </c>
      <c r="I16" s="7">
        <v>0</v>
      </c>
      <c r="J16" s="22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</row>
    <row r="17" spans="1:17" ht="19.5" customHeight="1" x14ac:dyDescent="0.25">
      <c r="A17" s="14" t="s">
        <v>18</v>
      </c>
      <c r="B17" s="18">
        <v>164</v>
      </c>
      <c r="C17" s="7">
        <f>12+10+7+10+24+40+33+22</f>
        <v>158</v>
      </c>
      <c r="D17" s="7">
        <f>881+934+126+97+106+87+75+202+104+110+111+137+132+170+124+219+199+95+175+213</f>
        <v>4297</v>
      </c>
      <c r="E17" s="7">
        <v>362</v>
      </c>
      <c r="F17" s="7">
        <v>0</v>
      </c>
      <c r="G17" s="7">
        <v>1021</v>
      </c>
      <c r="H17" s="7">
        <f>1021+874+602</f>
        <v>2497</v>
      </c>
      <c r="I17" s="7">
        <v>0</v>
      </c>
      <c r="J17" s="22">
        <f>30+58</f>
        <v>88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135</v>
      </c>
      <c r="Q17" s="7">
        <v>303</v>
      </c>
    </row>
    <row r="18" spans="1:17" ht="19.5" customHeight="1" x14ac:dyDescent="0.25">
      <c r="A18" s="16" t="s">
        <v>19</v>
      </c>
      <c r="B18" s="18">
        <f>164-77</f>
        <v>87</v>
      </c>
      <c r="C18" s="7">
        <f>C17-C19</f>
        <v>79</v>
      </c>
      <c r="D18" s="7">
        <f>445+495+64+39+51+45+25+103+46+60+51+62+67+84+53+111+95+46+81+101</f>
        <v>2124</v>
      </c>
      <c r="E18" s="7">
        <v>168</v>
      </c>
      <c r="F18" s="7">
        <v>0</v>
      </c>
      <c r="G18" s="7">
        <v>455</v>
      </c>
      <c r="H18" s="7">
        <f>389+312+484</f>
        <v>1185</v>
      </c>
      <c r="I18" s="7">
        <v>0</v>
      </c>
      <c r="J18" s="22">
        <f>11+30</f>
        <v>41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110</v>
      </c>
      <c r="Q18" s="7">
        <f>303-228</f>
        <v>75</v>
      </c>
    </row>
    <row r="19" spans="1:17" ht="19.5" customHeight="1" x14ac:dyDescent="0.25">
      <c r="A19" s="16" t="s">
        <v>20</v>
      </c>
      <c r="B19" s="18">
        <v>77</v>
      </c>
      <c r="C19" s="7">
        <v>79</v>
      </c>
      <c r="D19" s="7">
        <f>D17-D18</f>
        <v>2173</v>
      </c>
      <c r="E19" s="7">
        <v>194</v>
      </c>
      <c r="F19" s="7">
        <v>0</v>
      </c>
      <c r="G19" s="7">
        <v>566</v>
      </c>
      <c r="H19" s="7">
        <f>H17-H18</f>
        <v>1312</v>
      </c>
      <c r="I19" s="7">
        <v>0</v>
      </c>
      <c r="J19" s="22">
        <f>19+28</f>
        <v>47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25</v>
      </c>
      <c r="Q19" s="7">
        <v>228</v>
      </c>
    </row>
    <row r="20" spans="1:17" ht="19.5" customHeight="1" x14ac:dyDescent="0.25">
      <c r="A20" s="9" t="s">
        <v>21</v>
      </c>
      <c r="B20" s="10">
        <f>B17/B7</f>
        <v>13.666666666666666</v>
      </c>
      <c r="C20" s="10">
        <f>C17/C7</f>
        <v>12.153846153846153</v>
      </c>
      <c r="D20" s="10">
        <f>D17/D7</f>
        <v>22.735449735449734</v>
      </c>
      <c r="E20" s="10">
        <f>E17/E7</f>
        <v>22.625</v>
      </c>
      <c r="F20" s="10">
        <v>0</v>
      </c>
      <c r="G20" s="10">
        <f>G17/G7</f>
        <v>20.420000000000002</v>
      </c>
      <c r="H20" s="10">
        <f>H17/H7</f>
        <v>21.903508771929825</v>
      </c>
      <c r="I20" s="10">
        <v>0</v>
      </c>
      <c r="J20" s="10">
        <f>J17/J7</f>
        <v>17.600000000000001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f>P17/P7</f>
        <v>7.9411764705882355</v>
      </c>
      <c r="Q20" s="10">
        <f>Q17/Q7</f>
        <v>13.173913043478262</v>
      </c>
    </row>
    <row r="21" spans="1:17" ht="19.5" customHeight="1" x14ac:dyDescent="0.25">
      <c r="A21" s="26">
        <v>2018</v>
      </c>
      <c r="B21" s="11"/>
      <c r="C21" s="12"/>
      <c r="D21" s="12"/>
      <c r="E21" s="12"/>
      <c r="F21" s="12"/>
      <c r="G21" s="12"/>
      <c r="H21" s="12"/>
      <c r="I21" s="13"/>
      <c r="J21" s="23"/>
      <c r="K21" s="24"/>
      <c r="L21" s="24"/>
      <c r="M21" s="24"/>
      <c r="N21" s="24"/>
      <c r="O21" s="25"/>
      <c r="P21" s="12"/>
      <c r="Q21" s="12"/>
    </row>
    <row r="22" spans="1:17" ht="19.5" customHeight="1" x14ac:dyDescent="0.25">
      <c r="A22" s="5" t="s">
        <v>9</v>
      </c>
      <c r="B22" s="6">
        <v>7</v>
      </c>
      <c r="C22" s="7">
        <v>8</v>
      </c>
      <c r="D22" s="7">
        <v>21</v>
      </c>
      <c r="E22" s="7">
        <v>0</v>
      </c>
      <c r="F22" s="7">
        <v>0</v>
      </c>
      <c r="G22" s="7">
        <v>1</v>
      </c>
      <c r="H22" s="7">
        <v>3</v>
      </c>
      <c r="I22" s="7">
        <v>0</v>
      </c>
      <c r="J22" s="22">
        <v>3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1</v>
      </c>
      <c r="Q22" s="7">
        <v>27</v>
      </c>
    </row>
    <row r="23" spans="1:17" ht="19.5" customHeight="1" x14ac:dyDescent="0.25">
      <c r="A23" s="8" t="s">
        <v>10</v>
      </c>
      <c r="B23" s="6"/>
      <c r="C23" s="7">
        <f>1+2+1+2+2+1+2+2</f>
        <v>13</v>
      </c>
      <c r="D23" s="7">
        <f>6+8+11+7+8+7+10+8+7+8+8+9+10+9+6+7+5+7+41+7+45</f>
        <v>234</v>
      </c>
      <c r="E23" s="7">
        <v>23</v>
      </c>
      <c r="F23" s="7">
        <f>38+42</f>
        <v>80</v>
      </c>
      <c r="G23" s="7">
        <f>52+50</f>
        <v>102</v>
      </c>
      <c r="H23" s="7">
        <f>50+38+42</f>
        <v>130</v>
      </c>
      <c r="I23" s="7">
        <v>0</v>
      </c>
      <c r="J23" s="22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17</v>
      </c>
      <c r="Q23" s="7">
        <v>25</v>
      </c>
    </row>
    <row r="24" spans="1:17" ht="19.5" customHeight="1" x14ac:dyDescent="0.25">
      <c r="A24" s="14" t="s">
        <v>11</v>
      </c>
      <c r="B24" s="6"/>
      <c r="C24" s="6">
        <v>13</v>
      </c>
      <c r="D24" s="6">
        <v>234</v>
      </c>
      <c r="E24" s="7">
        <v>23</v>
      </c>
      <c r="F24" s="7">
        <v>80</v>
      </c>
      <c r="G24" s="18">
        <v>102</v>
      </c>
      <c r="H24" s="18">
        <v>130</v>
      </c>
      <c r="I24" s="7">
        <v>0</v>
      </c>
      <c r="J24" s="22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17</v>
      </c>
      <c r="Q24" s="7">
        <v>25</v>
      </c>
    </row>
    <row r="25" spans="1:17" ht="19.5" customHeight="1" x14ac:dyDescent="0.25">
      <c r="A25" s="16" t="s">
        <v>12</v>
      </c>
      <c r="B25" s="6"/>
      <c r="C25" s="6">
        <v>9</v>
      </c>
      <c r="D25" s="6">
        <f>3+4+6+4+3+5+6+3+3+4+6+6+6+5+2+5+3+6+16+4+18</f>
        <v>118</v>
      </c>
      <c r="E25" s="7">
        <v>15</v>
      </c>
      <c r="F25" s="7">
        <f>27+28</f>
        <v>55</v>
      </c>
      <c r="G25" s="7">
        <f>29+31</f>
        <v>60</v>
      </c>
      <c r="H25" s="7">
        <f>31+27+28</f>
        <v>86</v>
      </c>
      <c r="I25" s="7">
        <v>0</v>
      </c>
      <c r="J25" s="22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12</v>
      </c>
      <c r="Q25" s="7">
        <v>7</v>
      </c>
    </row>
    <row r="26" spans="1:17" ht="19.5" customHeight="1" x14ac:dyDescent="0.25">
      <c r="A26" s="16" t="s">
        <v>13</v>
      </c>
      <c r="B26" s="6"/>
      <c r="C26" s="7">
        <v>4</v>
      </c>
      <c r="D26" s="6">
        <f>D24-D25</f>
        <v>116</v>
      </c>
      <c r="E26" s="7">
        <v>8</v>
      </c>
      <c r="F26" s="7">
        <f>11+14</f>
        <v>25</v>
      </c>
      <c r="G26" s="7">
        <f>23+19</f>
        <v>42</v>
      </c>
      <c r="H26" s="7">
        <f>H24-H25</f>
        <v>44</v>
      </c>
      <c r="I26" s="7">
        <v>0</v>
      </c>
      <c r="J26" s="22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5</v>
      </c>
      <c r="Q26" s="7">
        <v>18</v>
      </c>
    </row>
    <row r="27" spans="1:17" ht="19.5" customHeight="1" x14ac:dyDescent="0.25">
      <c r="A27" s="14" t="s">
        <v>14</v>
      </c>
      <c r="B27" s="6"/>
      <c r="C27" s="7">
        <v>0</v>
      </c>
      <c r="D27" s="7">
        <v>0</v>
      </c>
      <c r="E27" s="7">
        <v>0</v>
      </c>
      <c r="F27" s="7">
        <v>0</v>
      </c>
      <c r="G27" s="18">
        <v>0</v>
      </c>
      <c r="H27" s="18">
        <v>0</v>
      </c>
      <c r="I27" s="7">
        <v>0</v>
      </c>
      <c r="J27" s="22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</row>
    <row r="28" spans="1:17" ht="19.5" customHeight="1" x14ac:dyDescent="0.25">
      <c r="A28" s="16" t="s">
        <v>12</v>
      </c>
      <c r="B28" s="6"/>
      <c r="C28" s="7">
        <v>0</v>
      </c>
      <c r="D28" s="7">
        <v>0</v>
      </c>
      <c r="E28" s="7">
        <v>0</v>
      </c>
      <c r="F28" s="7">
        <v>0</v>
      </c>
      <c r="G28" s="18">
        <v>0</v>
      </c>
      <c r="H28" s="7">
        <v>0</v>
      </c>
      <c r="I28" s="7">
        <v>0</v>
      </c>
      <c r="J28" s="22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ht="19.5" customHeight="1" x14ac:dyDescent="0.25">
      <c r="A29" s="16" t="s">
        <v>13</v>
      </c>
      <c r="B29" s="6"/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22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ht="19.5" customHeight="1" x14ac:dyDescent="0.25">
      <c r="A30" s="15" t="s">
        <v>15</v>
      </c>
      <c r="B30" s="6"/>
      <c r="C30" s="7">
        <v>0</v>
      </c>
      <c r="D30" s="7">
        <v>14</v>
      </c>
      <c r="E30" s="7">
        <v>3</v>
      </c>
      <c r="F30" s="7">
        <v>3</v>
      </c>
      <c r="G30" s="7">
        <v>3</v>
      </c>
      <c r="H30" s="7">
        <v>0</v>
      </c>
      <c r="I30" s="7">
        <v>0</v>
      </c>
      <c r="J30" s="22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ht="19.5" customHeight="1" x14ac:dyDescent="0.25">
      <c r="A31" s="17" t="s">
        <v>16</v>
      </c>
      <c r="B31" s="6"/>
      <c r="C31" s="1">
        <v>0</v>
      </c>
      <c r="D31" s="7"/>
      <c r="E31" s="7"/>
      <c r="F31" s="7"/>
      <c r="G31" s="7"/>
      <c r="H31" s="7"/>
      <c r="I31" s="7">
        <v>0</v>
      </c>
      <c r="J31" s="22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ht="19.5" customHeight="1" x14ac:dyDescent="0.25">
      <c r="A32" s="17" t="s">
        <v>17</v>
      </c>
      <c r="B32" s="6"/>
      <c r="C32" s="1">
        <v>0</v>
      </c>
      <c r="D32" s="7"/>
      <c r="E32" s="7"/>
      <c r="F32" s="7"/>
      <c r="G32" s="7"/>
      <c r="H32" s="7"/>
      <c r="I32" s="7">
        <v>0</v>
      </c>
      <c r="J32" s="22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</row>
    <row r="33" spans="1:17" ht="19.5" customHeight="1" x14ac:dyDescent="0.25">
      <c r="A33" s="14" t="s">
        <v>18</v>
      </c>
      <c r="C33" s="7">
        <f>14+21+8+30+42+10+36+24</f>
        <v>185</v>
      </c>
      <c r="D33" s="7">
        <f>165+107+287+124+115+62+162+150+85+156+81+197+220+103+121+120+106+86+937+80+866</f>
        <v>4330</v>
      </c>
      <c r="E33" s="7">
        <v>312</v>
      </c>
      <c r="F33" s="7">
        <f>647+939</f>
        <v>1586</v>
      </c>
      <c r="G33" s="7">
        <f>1010+1020</f>
        <v>2030</v>
      </c>
      <c r="H33" s="7">
        <f>1020+647+939</f>
        <v>2606</v>
      </c>
      <c r="I33" s="7">
        <v>0</v>
      </c>
      <c r="J33" s="22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141</v>
      </c>
      <c r="Q33" s="7">
        <v>297</v>
      </c>
    </row>
    <row r="34" spans="1:17" ht="19.5" customHeight="1" x14ac:dyDescent="0.25">
      <c r="A34" s="16" t="s">
        <v>19</v>
      </c>
      <c r="C34" s="7">
        <f>7+9+4+17+25+7+20+12</f>
        <v>101</v>
      </c>
      <c r="D34" s="18">
        <f>81+62+141+66+60+20+83+71+32+77+35+107+104+53+61+66+42+42+470+44+439</f>
        <v>2156</v>
      </c>
      <c r="E34" s="7">
        <v>139</v>
      </c>
      <c r="F34" s="7">
        <f>309+420</f>
        <v>729</v>
      </c>
      <c r="G34" s="7">
        <f>480+480</f>
        <v>960</v>
      </c>
      <c r="H34" s="7">
        <f>480+309+420</f>
        <v>1209</v>
      </c>
      <c r="I34" s="7">
        <v>0</v>
      </c>
      <c r="J34" s="22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118</v>
      </c>
      <c r="Q34" s="7">
        <v>85</v>
      </c>
    </row>
    <row r="35" spans="1:17" ht="19.5" customHeight="1" x14ac:dyDescent="0.25">
      <c r="A35" s="16" t="s">
        <v>20</v>
      </c>
      <c r="C35" s="7">
        <f>C33-C34</f>
        <v>84</v>
      </c>
      <c r="D35" s="7">
        <f>D33-D34</f>
        <v>2174</v>
      </c>
      <c r="E35" s="7">
        <v>173</v>
      </c>
      <c r="F35" s="7">
        <f>F33-F34</f>
        <v>857</v>
      </c>
      <c r="G35" s="7">
        <f>G33-G34</f>
        <v>1070</v>
      </c>
      <c r="H35" s="7">
        <f>H33-H34</f>
        <v>1397</v>
      </c>
      <c r="I35" s="7">
        <v>0</v>
      </c>
      <c r="J35" s="22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23</v>
      </c>
      <c r="Q35" s="7">
        <v>212</v>
      </c>
    </row>
    <row r="36" spans="1:17" ht="19.5" customHeight="1" x14ac:dyDescent="0.25">
      <c r="A36" s="9" t="s">
        <v>21</v>
      </c>
      <c r="B36" s="10" t="e">
        <f t="shared" ref="B36:H36" si="0">B33/B23</f>
        <v>#DIV/0!</v>
      </c>
      <c r="C36" s="10">
        <f t="shared" si="0"/>
        <v>14.23076923076923</v>
      </c>
      <c r="D36" s="10">
        <f t="shared" si="0"/>
        <v>18.504273504273506</v>
      </c>
      <c r="E36" s="10">
        <f t="shared" si="0"/>
        <v>13.565217391304348</v>
      </c>
      <c r="F36" s="10">
        <f t="shared" si="0"/>
        <v>19.824999999999999</v>
      </c>
      <c r="G36" s="10">
        <f t="shared" si="0"/>
        <v>19.901960784313726</v>
      </c>
      <c r="H36" s="10">
        <f t="shared" si="0"/>
        <v>20.046153846153846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f>P33/P23</f>
        <v>8.2941176470588243</v>
      </c>
      <c r="Q36" s="10">
        <f>Q33/Q23</f>
        <v>11.88</v>
      </c>
    </row>
    <row r="37" spans="1:17" ht="19.5" customHeight="1" x14ac:dyDescent="0.25">
      <c r="J37" s="27"/>
    </row>
    <row r="38" spans="1:17" ht="19.5" customHeight="1" x14ac:dyDescent="0.25">
      <c r="A38" s="26">
        <v>2019</v>
      </c>
      <c r="B38" s="11"/>
      <c r="C38" s="12"/>
      <c r="D38" s="12"/>
      <c r="E38" s="12"/>
      <c r="F38" s="12"/>
      <c r="G38" s="12"/>
      <c r="H38" s="12"/>
      <c r="I38" s="13"/>
      <c r="J38" s="28"/>
      <c r="K38" s="13"/>
      <c r="L38" s="13"/>
      <c r="M38" s="13"/>
      <c r="N38" s="13"/>
      <c r="O38" s="13"/>
      <c r="P38" s="12"/>
      <c r="Q38" s="12"/>
    </row>
    <row r="39" spans="1:17" ht="19.5" customHeight="1" x14ac:dyDescent="0.25">
      <c r="A39" s="5" t="s">
        <v>9</v>
      </c>
      <c r="B39" s="6">
        <v>16</v>
      </c>
      <c r="C39" s="7">
        <v>7</v>
      </c>
      <c r="D39" s="7">
        <v>23</v>
      </c>
      <c r="E39" s="7">
        <v>1</v>
      </c>
      <c r="F39" s="7">
        <v>1</v>
      </c>
      <c r="G39" s="7"/>
      <c r="H39" s="7">
        <v>3</v>
      </c>
      <c r="I39" s="7"/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</row>
    <row r="40" spans="1:17" ht="19.5" customHeight="1" x14ac:dyDescent="0.25">
      <c r="A40" s="8" t="s">
        <v>10</v>
      </c>
      <c r="B40" s="6"/>
      <c r="C40" s="7"/>
      <c r="D40" s="7"/>
      <c r="E40" s="7"/>
      <c r="F40" s="7"/>
      <c r="G40" s="7"/>
      <c r="H40" s="7"/>
      <c r="I40" s="7"/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</row>
    <row r="41" spans="1:17" ht="19.5" customHeight="1" x14ac:dyDescent="0.25">
      <c r="A41" s="14" t="s">
        <v>11</v>
      </c>
      <c r="B41" s="6"/>
      <c r="C41" s="6">
        <f>C42+C43</f>
        <v>11</v>
      </c>
      <c r="D41" s="6">
        <f>D42+D43</f>
        <v>233</v>
      </c>
      <c r="E41" s="6">
        <f>E42+E43</f>
        <v>21</v>
      </c>
      <c r="F41" s="6">
        <f>F42+F43</f>
        <v>82</v>
      </c>
      <c r="G41" s="6">
        <f>G42+G43</f>
        <v>102</v>
      </c>
      <c r="I41" s="7"/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</row>
    <row r="42" spans="1:17" ht="19.5" customHeight="1" x14ac:dyDescent="0.25">
      <c r="A42" s="16" t="s">
        <v>12</v>
      </c>
      <c r="B42" s="6"/>
      <c r="C42" s="6">
        <v>8</v>
      </c>
      <c r="D42" s="6">
        <v>122</v>
      </c>
      <c r="E42" s="7">
        <v>14</v>
      </c>
      <c r="F42" s="7">
        <v>54</v>
      </c>
      <c r="G42" s="7">
        <v>61</v>
      </c>
      <c r="H42" s="7"/>
      <c r="I42" s="7"/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</row>
    <row r="43" spans="1:17" ht="19.5" customHeight="1" x14ac:dyDescent="0.25">
      <c r="A43" s="16" t="s">
        <v>13</v>
      </c>
      <c r="B43" s="6"/>
      <c r="C43" s="7">
        <v>3</v>
      </c>
      <c r="D43" s="6">
        <v>111</v>
      </c>
      <c r="E43" s="7">
        <v>7</v>
      </c>
      <c r="F43" s="7">
        <v>28</v>
      </c>
      <c r="G43" s="7">
        <v>41</v>
      </c>
      <c r="H43" s="7"/>
      <c r="I43" s="7"/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</row>
    <row r="44" spans="1:17" ht="19.5" customHeight="1" x14ac:dyDescent="0.25">
      <c r="A44" s="14" t="s">
        <v>14</v>
      </c>
      <c r="B44" s="6"/>
      <c r="C44" s="7"/>
      <c r="D44" s="7"/>
      <c r="E44" s="7"/>
      <c r="F44" s="7"/>
      <c r="I44" s="7"/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</row>
    <row r="45" spans="1:17" ht="19.5" customHeight="1" x14ac:dyDescent="0.25">
      <c r="A45" s="16" t="s">
        <v>12</v>
      </c>
      <c r="B45" s="6"/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/>
      <c r="I45" s="7"/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</row>
    <row r="46" spans="1:17" ht="19.5" customHeight="1" x14ac:dyDescent="0.25">
      <c r="A46" s="16" t="s">
        <v>13</v>
      </c>
      <c r="B46" s="6"/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/>
      <c r="I46" s="7"/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</row>
    <row r="47" spans="1:17" ht="19.5" customHeight="1" x14ac:dyDescent="0.25">
      <c r="A47" s="14" t="s">
        <v>18</v>
      </c>
      <c r="C47" s="7">
        <f>C48+C49</f>
        <v>162</v>
      </c>
      <c r="D47" s="7">
        <f>D48+D49</f>
        <v>4812</v>
      </c>
      <c r="E47" s="7">
        <f>E48+E49</f>
        <v>283</v>
      </c>
      <c r="F47" s="7">
        <f>F48+F49</f>
        <v>1409</v>
      </c>
      <c r="G47" s="7">
        <f>G48+G49</f>
        <v>1791</v>
      </c>
      <c r="H47" s="7"/>
      <c r="I47" s="7"/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</row>
    <row r="48" spans="1:17" ht="19.5" customHeight="1" x14ac:dyDescent="0.25">
      <c r="A48" s="16" t="s">
        <v>19</v>
      </c>
      <c r="C48" s="7">
        <v>85</v>
      </c>
      <c r="D48" s="18">
        <v>2372</v>
      </c>
      <c r="E48" s="7">
        <v>133</v>
      </c>
      <c r="F48" s="7">
        <v>625</v>
      </c>
      <c r="G48" s="7">
        <v>829</v>
      </c>
      <c r="H48" s="7"/>
      <c r="I48" s="7"/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</row>
    <row r="49" spans="1:17" ht="19.5" customHeight="1" x14ac:dyDescent="0.25">
      <c r="A49" s="16" t="s">
        <v>20</v>
      </c>
      <c r="C49" s="7">
        <v>77</v>
      </c>
      <c r="D49" s="7">
        <v>2440</v>
      </c>
      <c r="E49" s="7">
        <v>150</v>
      </c>
      <c r="F49" s="7">
        <v>784</v>
      </c>
      <c r="G49" s="7">
        <v>962</v>
      </c>
      <c r="H49" s="7"/>
      <c r="I49" s="7"/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</row>
    <row r="50" spans="1:17" ht="19.5" customHeight="1" x14ac:dyDescent="0.25">
      <c r="A50" s="9" t="s">
        <v>21</v>
      </c>
      <c r="B50" s="10"/>
      <c r="C50" s="10">
        <f>C47/C41</f>
        <v>14.727272727272727</v>
      </c>
      <c r="D50" s="10">
        <f>D47/D41</f>
        <v>20.65236051502146</v>
      </c>
      <c r="E50" s="10">
        <f>E47/E41</f>
        <v>13.476190476190476</v>
      </c>
      <c r="F50" s="10">
        <f>F47/F41</f>
        <v>17.182926829268293</v>
      </c>
      <c r="G50" s="10">
        <f>G47/G41</f>
        <v>17.558823529411764</v>
      </c>
      <c r="H50" s="10"/>
      <c r="I50" s="10"/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</row>
    <row r="51" spans="1:17" ht="19.5" customHeight="1" x14ac:dyDescent="0.25">
      <c r="A51" s="26">
        <v>2021</v>
      </c>
    </row>
    <row r="52" spans="1:17" ht="19.5" customHeight="1" x14ac:dyDescent="0.25">
      <c r="A52" s="5" t="s">
        <v>9</v>
      </c>
      <c r="B52" s="6">
        <v>16</v>
      </c>
      <c r="C52" s="7">
        <v>6</v>
      </c>
      <c r="D52" s="7">
        <v>23</v>
      </c>
      <c r="E52" s="7">
        <v>1</v>
      </c>
      <c r="F52" s="7">
        <v>1</v>
      </c>
      <c r="G52" s="7">
        <v>3</v>
      </c>
      <c r="H52" s="7">
        <v>3</v>
      </c>
      <c r="I52" s="7"/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</row>
    <row r="53" spans="1:17" ht="19.5" customHeight="1" x14ac:dyDescent="0.25">
      <c r="A53" s="8" t="s">
        <v>10</v>
      </c>
      <c r="B53" s="6"/>
      <c r="C53" s="7"/>
      <c r="D53" s="7"/>
      <c r="E53" s="7"/>
      <c r="F53" s="7"/>
      <c r="G53" s="7"/>
      <c r="H53" s="7"/>
      <c r="I53" s="7"/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</row>
    <row r="54" spans="1:17" ht="19.5" customHeight="1" x14ac:dyDescent="0.25">
      <c r="A54" s="14" t="s">
        <v>11</v>
      </c>
      <c r="B54" s="6"/>
      <c r="C54" s="6">
        <f>C55+C56</f>
        <v>7</v>
      </c>
      <c r="D54" s="6">
        <f>D55+D56</f>
        <v>249</v>
      </c>
      <c r="E54" s="6">
        <f>E55+E56</f>
        <v>15</v>
      </c>
      <c r="F54" s="6">
        <f>F55+F56</f>
        <v>38</v>
      </c>
      <c r="G54" s="6">
        <f>G55+G56</f>
        <v>128</v>
      </c>
      <c r="I54" s="7"/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</row>
    <row r="55" spans="1:17" ht="19.5" customHeight="1" x14ac:dyDescent="0.25">
      <c r="A55" s="16" t="s">
        <v>12</v>
      </c>
      <c r="B55" s="6"/>
      <c r="C55" s="6">
        <v>5</v>
      </c>
      <c r="D55" s="6">
        <v>134</v>
      </c>
      <c r="E55" s="7">
        <v>10</v>
      </c>
      <c r="F55" s="7">
        <v>27</v>
      </c>
      <c r="G55" s="7">
        <v>81</v>
      </c>
      <c r="H55" s="7"/>
      <c r="I55" s="7"/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</row>
    <row r="56" spans="1:17" ht="19.5" customHeight="1" x14ac:dyDescent="0.25">
      <c r="A56" s="16" t="s">
        <v>13</v>
      </c>
      <c r="B56" s="6"/>
      <c r="C56" s="7">
        <v>2</v>
      </c>
      <c r="D56" s="6">
        <v>115</v>
      </c>
      <c r="E56" s="7">
        <v>5</v>
      </c>
      <c r="F56" s="7">
        <v>11</v>
      </c>
      <c r="G56" s="7">
        <v>47</v>
      </c>
      <c r="H56" s="7"/>
      <c r="I56" s="7"/>
      <c r="J56" s="22">
        <v>0</v>
      </c>
      <c r="K56" s="22">
        <v>0</v>
      </c>
      <c r="L56" s="22">
        <v>0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</row>
    <row r="57" spans="1:17" ht="19.5" customHeight="1" x14ac:dyDescent="0.25">
      <c r="A57" s="14" t="s">
        <v>14</v>
      </c>
      <c r="B57" s="6"/>
      <c r="C57" s="7"/>
      <c r="D57" s="7"/>
      <c r="E57" s="7"/>
      <c r="F57" s="7"/>
      <c r="I57" s="7"/>
      <c r="J57" s="22">
        <v>0</v>
      </c>
      <c r="K57" s="22">
        <v>0</v>
      </c>
      <c r="L57" s="22">
        <v>0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</row>
    <row r="58" spans="1:17" ht="19.5" customHeight="1" x14ac:dyDescent="0.25">
      <c r="A58" s="16" t="s">
        <v>12</v>
      </c>
      <c r="B58" s="6"/>
      <c r="C58" s="7">
        <v>0</v>
      </c>
      <c r="D58" s="7">
        <v>0</v>
      </c>
      <c r="E58" s="7">
        <v>0</v>
      </c>
      <c r="F58" s="7">
        <v>0</v>
      </c>
      <c r="G58" s="7">
        <v>0</v>
      </c>
      <c r="H58" s="7"/>
      <c r="I58" s="7"/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</row>
    <row r="59" spans="1:17" ht="19.5" customHeight="1" x14ac:dyDescent="0.25">
      <c r="A59" s="16" t="s">
        <v>13</v>
      </c>
      <c r="B59" s="6"/>
      <c r="C59" s="7">
        <v>0</v>
      </c>
      <c r="D59" s="7">
        <v>0</v>
      </c>
      <c r="E59" s="7">
        <v>0</v>
      </c>
      <c r="F59" s="7">
        <v>0</v>
      </c>
      <c r="G59" s="7">
        <v>0</v>
      </c>
      <c r="H59" s="7"/>
      <c r="I59" s="7"/>
      <c r="J59" s="22">
        <v>0</v>
      </c>
      <c r="K59" s="2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</row>
    <row r="60" spans="1:17" ht="19.5" customHeight="1" x14ac:dyDescent="0.25">
      <c r="A60" s="14" t="s">
        <v>18</v>
      </c>
      <c r="C60" s="7">
        <f>C61+C62</f>
        <v>177</v>
      </c>
      <c r="D60" s="7">
        <f>D61+D62</f>
        <v>4834</v>
      </c>
      <c r="E60" s="7">
        <f>E61+E62</f>
        <v>305</v>
      </c>
      <c r="F60" s="7">
        <f>F61+F62</f>
        <v>679</v>
      </c>
      <c r="G60" s="7">
        <f>G61+G62</f>
        <v>2536</v>
      </c>
      <c r="H60" s="7"/>
      <c r="I60" s="7"/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0</v>
      </c>
      <c r="Q60" s="22">
        <v>0</v>
      </c>
    </row>
    <row r="61" spans="1:17" ht="19.5" customHeight="1" x14ac:dyDescent="0.25">
      <c r="A61" s="16" t="s">
        <v>19</v>
      </c>
      <c r="C61" s="7">
        <v>82</v>
      </c>
      <c r="D61">
        <v>2402</v>
      </c>
      <c r="E61" s="7">
        <v>143</v>
      </c>
      <c r="F61" s="7">
        <v>320</v>
      </c>
      <c r="G61">
        <v>1133</v>
      </c>
      <c r="H61" s="7"/>
      <c r="I61" s="7"/>
      <c r="J61" s="22">
        <v>0</v>
      </c>
      <c r="K61" s="22">
        <v>0</v>
      </c>
      <c r="L61" s="22">
        <v>0</v>
      </c>
      <c r="M61" s="22">
        <v>0</v>
      </c>
      <c r="N61" s="22">
        <v>0</v>
      </c>
      <c r="O61" s="22">
        <v>0</v>
      </c>
      <c r="P61" s="22">
        <v>0</v>
      </c>
      <c r="Q61" s="22">
        <v>0</v>
      </c>
    </row>
    <row r="62" spans="1:17" ht="19.5" customHeight="1" x14ac:dyDescent="0.25">
      <c r="A62" s="16" t="s">
        <v>20</v>
      </c>
      <c r="C62" s="7">
        <v>95</v>
      </c>
      <c r="D62">
        <v>2432</v>
      </c>
      <c r="E62" s="7">
        <v>162</v>
      </c>
      <c r="F62" s="7">
        <v>359</v>
      </c>
      <c r="G62">
        <v>1403</v>
      </c>
      <c r="H62" s="7"/>
      <c r="I62" s="7"/>
      <c r="J62" s="22">
        <v>0</v>
      </c>
      <c r="K62" s="22">
        <v>0</v>
      </c>
      <c r="L62" s="22">
        <v>0</v>
      </c>
      <c r="M62" s="22">
        <v>0</v>
      </c>
      <c r="N62" s="22">
        <v>0</v>
      </c>
      <c r="O62" s="22">
        <v>0</v>
      </c>
      <c r="P62" s="22">
        <v>0</v>
      </c>
      <c r="Q62" s="22">
        <v>0</v>
      </c>
    </row>
    <row r="63" spans="1:17" ht="19.5" customHeight="1" x14ac:dyDescent="0.25">
      <c r="A63" s="9" t="s">
        <v>21</v>
      </c>
      <c r="B63" s="10"/>
      <c r="C63" s="10">
        <f>C60/C54</f>
        <v>25.285714285714285</v>
      </c>
      <c r="D63" s="10">
        <f>D60/D54</f>
        <v>19.413654618473895</v>
      </c>
      <c r="E63" s="10">
        <f>E60/E54</f>
        <v>20.333333333333332</v>
      </c>
      <c r="F63" s="10">
        <f>F60/F54</f>
        <v>17.868421052631579</v>
      </c>
      <c r="G63" s="10">
        <f>G60/G54</f>
        <v>19.8125</v>
      </c>
      <c r="H63" s="10"/>
      <c r="I63" s="10"/>
      <c r="J63" s="22">
        <v>0</v>
      </c>
      <c r="K63" s="22">
        <v>0</v>
      </c>
      <c r="L63" s="22">
        <v>0</v>
      </c>
      <c r="M63" s="22">
        <v>0</v>
      </c>
      <c r="N63" s="22">
        <v>0</v>
      </c>
      <c r="O63" s="22">
        <v>0</v>
      </c>
      <c r="P63" s="22">
        <v>0</v>
      </c>
      <c r="Q63" s="22">
        <v>0</v>
      </c>
    </row>
    <row r="64" spans="1:17" ht="19.5" customHeight="1" x14ac:dyDescent="0.25">
      <c r="A64" s="18">
        <v>2022</v>
      </c>
    </row>
    <row r="65" spans="1:13" ht="19.5" customHeight="1" x14ac:dyDescent="0.25">
      <c r="A65" s="36" t="s">
        <v>0</v>
      </c>
      <c r="B65" s="36" t="s">
        <v>24</v>
      </c>
      <c r="C65" s="36"/>
      <c r="D65" s="36"/>
      <c r="E65" s="36"/>
      <c r="F65" s="36"/>
      <c r="G65" s="36"/>
      <c r="H65" s="36"/>
      <c r="I65" s="36" t="s">
        <v>7</v>
      </c>
      <c r="J65" s="36"/>
      <c r="K65" s="36"/>
      <c r="L65" s="36"/>
      <c r="M65" s="36"/>
    </row>
    <row r="66" spans="1:13" ht="19.5" customHeight="1" x14ac:dyDescent="0.25">
      <c r="A66" s="36"/>
      <c r="B66" s="29" t="s">
        <v>28</v>
      </c>
      <c r="C66" s="29" t="s">
        <v>22</v>
      </c>
      <c r="D66" s="29" t="s">
        <v>5</v>
      </c>
      <c r="E66" s="29" t="s">
        <v>3</v>
      </c>
      <c r="F66" s="29" t="s">
        <v>4</v>
      </c>
      <c r="G66" s="29" t="s">
        <v>2</v>
      </c>
      <c r="H66" s="29" t="s">
        <v>29</v>
      </c>
      <c r="I66" s="29" t="s">
        <v>28</v>
      </c>
      <c r="J66" s="29" t="s">
        <v>5</v>
      </c>
      <c r="K66" s="29" t="s">
        <v>3</v>
      </c>
      <c r="L66" s="29" t="s">
        <v>4</v>
      </c>
      <c r="M66" s="29" t="s">
        <v>2</v>
      </c>
    </row>
    <row r="67" spans="1:13" ht="19.5" customHeight="1" x14ac:dyDescent="0.25">
      <c r="A67" s="30" t="s">
        <v>9</v>
      </c>
      <c r="B67" s="30">
        <v>13</v>
      </c>
      <c r="C67" s="30">
        <v>6</v>
      </c>
      <c r="D67" s="30">
        <v>3</v>
      </c>
      <c r="E67" s="30">
        <v>1</v>
      </c>
      <c r="F67" s="30">
        <v>1</v>
      </c>
      <c r="G67" s="30">
        <v>23</v>
      </c>
      <c r="H67" s="30">
        <v>0</v>
      </c>
      <c r="I67" s="30">
        <v>7</v>
      </c>
      <c r="J67" s="30">
        <v>0</v>
      </c>
      <c r="K67" s="30">
        <v>0</v>
      </c>
      <c r="L67" s="30">
        <v>0</v>
      </c>
      <c r="M67" s="30">
        <v>0</v>
      </c>
    </row>
    <row r="68" spans="1:13" ht="19.5" customHeight="1" x14ac:dyDescent="0.25">
      <c r="A68" s="30" t="s">
        <v>10</v>
      </c>
      <c r="B68" s="30">
        <v>27</v>
      </c>
      <c r="C68" s="30">
        <v>18</v>
      </c>
      <c r="D68" s="30">
        <v>138</v>
      </c>
      <c r="E68" s="30">
        <v>21</v>
      </c>
      <c r="F68" s="30">
        <v>44</v>
      </c>
      <c r="G68" s="30">
        <v>313</v>
      </c>
      <c r="H68" s="30">
        <v>0</v>
      </c>
      <c r="I68" s="30">
        <v>21</v>
      </c>
      <c r="J68" s="30">
        <v>0</v>
      </c>
      <c r="K68" s="30">
        <v>0</v>
      </c>
      <c r="L68" s="30">
        <v>0</v>
      </c>
      <c r="M68" s="30">
        <v>0</v>
      </c>
    </row>
    <row r="69" spans="1:13" ht="19.5" customHeight="1" x14ac:dyDescent="0.25">
      <c r="A69" s="30" t="s">
        <v>11</v>
      </c>
      <c r="B69" s="30">
        <v>27</v>
      </c>
      <c r="C69" s="30">
        <v>18</v>
      </c>
      <c r="D69" s="30">
        <v>137</v>
      </c>
      <c r="E69" s="30">
        <v>21</v>
      </c>
      <c r="F69" s="30">
        <v>44</v>
      </c>
      <c r="G69" s="30">
        <v>313</v>
      </c>
      <c r="H69" s="30">
        <v>0</v>
      </c>
      <c r="I69" s="30">
        <v>21</v>
      </c>
      <c r="J69" s="30">
        <v>0</v>
      </c>
      <c r="K69" s="30">
        <v>0</v>
      </c>
      <c r="L69" s="30">
        <v>0</v>
      </c>
      <c r="M69" s="30">
        <v>0</v>
      </c>
    </row>
    <row r="70" spans="1:13" ht="19.5" customHeight="1" x14ac:dyDescent="0.25">
      <c r="A70" s="29" t="s">
        <v>12</v>
      </c>
      <c r="B70" s="29">
        <v>0</v>
      </c>
      <c r="C70" s="29">
        <v>11</v>
      </c>
      <c r="D70" s="29">
        <v>84</v>
      </c>
      <c r="E70" s="29">
        <v>12</v>
      </c>
      <c r="F70" s="29">
        <v>29</v>
      </c>
      <c r="G70" s="29">
        <v>160</v>
      </c>
      <c r="H70" s="29">
        <v>0</v>
      </c>
      <c r="I70" s="29">
        <v>1</v>
      </c>
      <c r="J70" s="29">
        <v>0</v>
      </c>
      <c r="K70" s="29">
        <v>0</v>
      </c>
      <c r="L70" s="29">
        <v>0</v>
      </c>
      <c r="M70" s="29">
        <v>0</v>
      </c>
    </row>
    <row r="71" spans="1:13" ht="19.5" customHeight="1" x14ac:dyDescent="0.25">
      <c r="A71" s="29" t="s">
        <v>13</v>
      </c>
      <c r="B71" s="29">
        <v>27</v>
      </c>
      <c r="C71" s="29">
        <v>7</v>
      </c>
      <c r="D71" s="29">
        <v>53</v>
      </c>
      <c r="E71" s="29">
        <v>9</v>
      </c>
      <c r="F71" s="29">
        <v>15</v>
      </c>
      <c r="G71" s="29">
        <v>153</v>
      </c>
      <c r="H71" s="29">
        <v>0</v>
      </c>
      <c r="I71" s="29">
        <v>20</v>
      </c>
      <c r="J71" s="29">
        <v>0</v>
      </c>
      <c r="K71" s="29">
        <v>0</v>
      </c>
      <c r="L71" s="29">
        <v>0</v>
      </c>
      <c r="M71" s="29">
        <v>0</v>
      </c>
    </row>
    <row r="72" spans="1:13" ht="19.5" customHeight="1" x14ac:dyDescent="0.25">
      <c r="A72" s="30" t="s">
        <v>14</v>
      </c>
      <c r="B72" s="30">
        <v>0</v>
      </c>
      <c r="C72" s="30">
        <v>0</v>
      </c>
      <c r="D72" s="30">
        <v>1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</row>
    <row r="73" spans="1:13" ht="19.5" customHeight="1" x14ac:dyDescent="0.25">
      <c r="A73" s="29" t="s">
        <v>12</v>
      </c>
      <c r="B73" s="29">
        <v>0</v>
      </c>
      <c r="C73" s="29">
        <v>0</v>
      </c>
      <c r="D73" s="29">
        <v>1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</row>
    <row r="74" spans="1:13" ht="19.5" customHeight="1" x14ac:dyDescent="0.25">
      <c r="A74" s="29" t="s">
        <v>13</v>
      </c>
      <c r="B74" s="29">
        <v>0</v>
      </c>
      <c r="C74" s="29">
        <v>0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</row>
    <row r="75" spans="1:13" ht="19.5" customHeight="1" x14ac:dyDescent="0.25">
      <c r="A75" s="30" t="s">
        <v>15</v>
      </c>
      <c r="B75" s="30">
        <v>27</v>
      </c>
      <c r="C75" s="30">
        <v>9</v>
      </c>
      <c r="D75" s="30">
        <v>20</v>
      </c>
      <c r="E75" s="30">
        <v>4</v>
      </c>
      <c r="F75" s="30">
        <v>6</v>
      </c>
      <c r="G75" s="30">
        <v>61</v>
      </c>
      <c r="H75" s="30">
        <v>0</v>
      </c>
      <c r="I75" s="30">
        <v>21</v>
      </c>
      <c r="J75" s="30">
        <v>0</v>
      </c>
      <c r="K75" s="30">
        <v>0</v>
      </c>
      <c r="L75" s="30">
        <v>0</v>
      </c>
      <c r="M75" s="30">
        <v>0</v>
      </c>
    </row>
    <row r="76" spans="1:13" ht="19.5" customHeight="1" x14ac:dyDescent="0.25">
      <c r="A76" s="29" t="s">
        <v>16</v>
      </c>
      <c r="B76" s="29">
        <v>0</v>
      </c>
      <c r="C76" s="29">
        <v>5</v>
      </c>
      <c r="D76" s="29">
        <v>13</v>
      </c>
      <c r="E76" s="29">
        <v>2</v>
      </c>
      <c r="F76" s="29">
        <v>3</v>
      </c>
      <c r="G76" s="29">
        <v>23</v>
      </c>
      <c r="H76" s="29">
        <v>0</v>
      </c>
      <c r="I76" s="29">
        <v>1</v>
      </c>
      <c r="J76" s="29">
        <v>0</v>
      </c>
      <c r="K76" s="29">
        <v>0</v>
      </c>
      <c r="L76" s="29">
        <v>0</v>
      </c>
      <c r="M76" s="29">
        <v>0</v>
      </c>
    </row>
    <row r="77" spans="1:13" ht="19.5" customHeight="1" x14ac:dyDescent="0.25">
      <c r="A77" s="29" t="s">
        <v>17</v>
      </c>
      <c r="B77" s="29">
        <v>27</v>
      </c>
      <c r="C77" s="29">
        <v>4</v>
      </c>
      <c r="D77" s="29">
        <v>7</v>
      </c>
      <c r="E77" s="29">
        <v>2</v>
      </c>
      <c r="F77" s="29">
        <v>3</v>
      </c>
      <c r="G77" s="29">
        <v>38</v>
      </c>
      <c r="H77" s="29">
        <v>0</v>
      </c>
      <c r="I77" s="29">
        <v>20</v>
      </c>
      <c r="J77" s="29">
        <v>0</v>
      </c>
      <c r="K77" s="29">
        <v>0</v>
      </c>
      <c r="L77" s="29">
        <v>0</v>
      </c>
      <c r="M77" s="29">
        <v>0</v>
      </c>
    </row>
    <row r="78" spans="1:13" ht="19.5" customHeight="1" x14ac:dyDescent="0.25">
      <c r="A78" s="30" t="s">
        <v>18</v>
      </c>
      <c r="B78" s="30">
        <f>SUM(B79:B80)</f>
        <v>346</v>
      </c>
      <c r="C78" s="30">
        <f>SUM(C79:C80)</f>
        <v>175</v>
      </c>
      <c r="D78" s="30">
        <f t="shared" ref="D78:M78" si="1">SUM(D79:D80)</f>
        <v>2444</v>
      </c>
      <c r="E78" s="30">
        <f t="shared" si="1"/>
        <v>267</v>
      </c>
      <c r="F78" s="30">
        <f t="shared" si="1"/>
        <v>651</v>
      </c>
      <c r="G78" s="30">
        <f t="shared" si="1"/>
        <v>4732</v>
      </c>
      <c r="H78" s="30">
        <f t="shared" si="1"/>
        <v>0</v>
      </c>
      <c r="I78" s="30">
        <f t="shared" si="1"/>
        <v>177</v>
      </c>
      <c r="J78" s="30">
        <f t="shared" si="1"/>
        <v>0</v>
      </c>
      <c r="K78" s="30">
        <f t="shared" si="1"/>
        <v>0</v>
      </c>
      <c r="L78" s="30">
        <f t="shared" si="1"/>
        <v>0</v>
      </c>
      <c r="M78" s="30">
        <f t="shared" si="1"/>
        <v>0</v>
      </c>
    </row>
    <row r="79" spans="1:13" ht="19.5" customHeight="1" x14ac:dyDescent="0.25">
      <c r="A79" s="29" t="s">
        <v>20</v>
      </c>
      <c r="B79" s="29">
        <v>166</v>
      </c>
      <c r="C79" s="29">
        <v>91</v>
      </c>
      <c r="D79" s="29">
        <v>1382</v>
      </c>
      <c r="E79" s="29">
        <v>152</v>
      </c>
      <c r="F79" s="29">
        <v>337</v>
      </c>
      <c r="G79" s="29">
        <v>2394</v>
      </c>
      <c r="H79" s="29">
        <v>0</v>
      </c>
      <c r="I79" s="29">
        <v>87</v>
      </c>
      <c r="J79" s="29">
        <v>0</v>
      </c>
      <c r="K79" s="29">
        <v>0</v>
      </c>
      <c r="L79" s="29">
        <v>0</v>
      </c>
      <c r="M79" s="29">
        <v>0</v>
      </c>
    </row>
    <row r="80" spans="1:13" ht="19.5" customHeight="1" x14ac:dyDescent="0.25">
      <c r="A80" s="29" t="s">
        <v>19</v>
      </c>
      <c r="B80" s="29">
        <v>180</v>
      </c>
      <c r="C80" s="29">
        <v>84</v>
      </c>
      <c r="D80" s="29">
        <v>1062</v>
      </c>
      <c r="E80" s="29">
        <v>115</v>
      </c>
      <c r="F80" s="29">
        <v>314</v>
      </c>
      <c r="G80" s="29">
        <v>2338</v>
      </c>
      <c r="H80" s="29">
        <v>0</v>
      </c>
      <c r="I80" s="29">
        <v>90</v>
      </c>
      <c r="J80" s="29">
        <v>0</v>
      </c>
      <c r="K80" s="29">
        <v>0</v>
      </c>
      <c r="L80" s="29">
        <v>0</v>
      </c>
      <c r="M80" s="29">
        <v>0</v>
      </c>
    </row>
    <row r="81" spans="1:13" ht="19.5" customHeight="1" x14ac:dyDescent="0.25">
      <c r="A81" s="30" t="s">
        <v>21</v>
      </c>
      <c r="B81" s="31">
        <f>B78/B68</f>
        <v>12.814814814814815</v>
      </c>
      <c r="C81" s="31">
        <f t="shared" ref="C81:I81" si="2">C78/C68</f>
        <v>9.7222222222222214</v>
      </c>
      <c r="D81" s="31">
        <f t="shared" si="2"/>
        <v>17.710144927536231</v>
      </c>
      <c r="E81" s="31">
        <f t="shared" si="2"/>
        <v>12.714285714285714</v>
      </c>
      <c r="F81" s="31">
        <f t="shared" si="2"/>
        <v>14.795454545454545</v>
      </c>
      <c r="G81" s="31">
        <f t="shared" si="2"/>
        <v>15.118210862619808</v>
      </c>
      <c r="H81" s="31">
        <v>0</v>
      </c>
      <c r="I81" s="31">
        <f t="shared" si="2"/>
        <v>8.4285714285714288</v>
      </c>
      <c r="J81" s="31">
        <v>0</v>
      </c>
      <c r="K81" s="31">
        <v>0</v>
      </c>
      <c r="L81" s="31">
        <v>0</v>
      </c>
      <c r="M81" s="31">
        <v>0</v>
      </c>
    </row>
    <row r="83" spans="1:13" ht="19.5" customHeight="1" x14ac:dyDescent="0.25">
      <c r="A83" s="18">
        <v>2023</v>
      </c>
    </row>
    <row r="84" spans="1:13" ht="19.5" customHeight="1" x14ac:dyDescent="0.25">
      <c r="A84" s="36" t="s">
        <v>0</v>
      </c>
      <c r="B84" s="36" t="s">
        <v>24</v>
      </c>
      <c r="C84" s="36"/>
      <c r="D84" s="36"/>
      <c r="E84" s="36"/>
      <c r="F84" s="36"/>
      <c r="G84" s="36"/>
      <c r="H84" s="36"/>
      <c r="I84" s="36" t="s">
        <v>7</v>
      </c>
      <c r="J84" s="36"/>
      <c r="K84" s="36"/>
      <c r="L84" s="36"/>
      <c r="M84" s="36"/>
    </row>
    <row r="85" spans="1:13" ht="19.5" customHeight="1" x14ac:dyDescent="0.25">
      <c r="A85" s="36"/>
      <c r="B85" s="29" t="s">
        <v>28</v>
      </c>
      <c r="C85" s="29" t="s">
        <v>22</v>
      </c>
      <c r="D85" s="29" t="s">
        <v>5</v>
      </c>
      <c r="E85" s="29" t="s">
        <v>3</v>
      </c>
      <c r="F85" s="29" t="s">
        <v>4</v>
      </c>
      <c r="G85" s="29" t="s">
        <v>2</v>
      </c>
      <c r="H85" s="29" t="s">
        <v>29</v>
      </c>
      <c r="I85" s="29" t="s">
        <v>28</v>
      </c>
      <c r="J85" s="29" t="s">
        <v>5</v>
      </c>
      <c r="K85" s="29" t="s">
        <v>3</v>
      </c>
      <c r="L85" s="29" t="s">
        <v>4</v>
      </c>
      <c r="M85" s="29" t="s">
        <v>2</v>
      </c>
    </row>
    <row r="86" spans="1:13" ht="19.5" customHeight="1" x14ac:dyDescent="0.25">
      <c r="A86" s="30" t="s">
        <v>9</v>
      </c>
      <c r="B86" s="30">
        <v>13</v>
      </c>
      <c r="C86" s="30">
        <v>6</v>
      </c>
      <c r="D86" s="30">
        <v>4</v>
      </c>
      <c r="E86" s="30">
        <v>1</v>
      </c>
      <c r="F86" s="30"/>
      <c r="G86" s="30">
        <v>23</v>
      </c>
      <c r="H86" s="30">
        <v>0</v>
      </c>
      <c r="I86" s="30">
        <v>7</v>
      </c>
      <c r="J86" s="30">
        <v>0</v>
      </c>
      <c r="K86" s="30">
        <v>0</v>
      </c>
      <c r="L86" s="30">
        <v>0</v>
      </c>
      <c r="M86" s="30">
        <v>0</v>
      </c>
    </row>
    <row r="87" spans="1:13" ht="19.5" customHeight="1" x14ac:dyDescent="0.25">
      <c r="A87" s="30" t="s">
        <v>10</v>
      </c>
      <c r="B87" s="30">
        <v>27</v>
      </c>
      <c r="C87" s="30">
        <v>15</v>
      </c>
      <c r="D87" s="30">
        <v>157</v>
      </c>
      <c r="E87" s="30">
        <v>18</v>
      </c>
      <c r="F87" s="30"/>
      <c r="G87" s="30">
        <v>196</v>
      </c>
      <c r="H87" s="30">
        <v>0</v>
      </c>
      <c r="I87" s="30">
        <v>21</v>
      </c>
      <c r="J87" s="30">
        <v>0</v>
      </c>
      <c r="K87" s="30">
        <v>0</v>
      </c>
      <c r="L87" s="30">
        <v>0</v>
      </c>
      <c r="M87" s="30">
        <v>0</v>
      </c>
    </row>
    <row r="88" spans="1:13" ht="19.5" customHeight="1" x14ac:dyDescent="0.25">
      <c r="A88" s="30" t="s">
        <v>11</v>
      </c>
      <c r="B88" s="30">
        <v>27</v>
      </c>
      <c r="C88" s="30">
        <v>15</v>
      </c>
      <c r="D88" s="30">
        <v>140</v>
      </c>
      <c r="E88" s="30">
        <v>16</v>
      </c>
      <c r="F88" s="30"/>
      <c r="G88" s="30">
        <v>313</v>
      </c>
      <c r="H88" s="30">
        <v>0</v>
      </c>
      <c r="I88" s="30">
        <v>21</v>
      </c>
      <c r="J88" s="30">
        <v>0</v>
      </c>
      <c r="K88" s="30">
        <v>0</v>
      </c>
      <c r="L88" s="30">
        <v>0</v>
      </c>
      <c r="M88" s="30">
        <v>0</v>
      </c>
    </row>
    <row r="89" spans="1:13" ht="19.5" customHeight="1" x14ac:dyDescent="0.25">
      <c r="A89" s="29" t="s">
        <v>12</v>
      </c>
      <c r="B89" s="29">
        <v>0</v>
      </c>
      <c r="C89" s="29">
        <v>5</v>
      </c>
      <c r="D89" s="29">
        <v>90</v>
      </c>
      <c r="E89" s="29">
        <v>8</v>
      </c>
      <c r="F89" s="29"/>
      <c r="G89" s="29">
        <v>126</v>
      </c>
      <c r="H89" s="29">
        <v>0</v>
      </c>
      <c r="I89" s="29">
        <v>1</v>
      </c>
      <c r="J89" s="29">
        <v>0</v>
      </c>
      <c r="K89" s="29">
        <v>0</v>
      </c>
      <c r="L89" s="29">
        <v>0</v>
      </c>
      <c r="M89" s="29">
        <v>0</v>
      </c>
    </row>
    <row r="90" spans="1:13" ht="19.5" customHeight="1" x14ac:dyDescent="0.25">
      <c r="A90" s="29" t="s">
        <v>13</v>
      </c>
      <c r="B90" s="29">
        <v>27</v>
      </c>
      <c r="C90" s="29">
        <v>2</v>
      </c>
      <c r="D90" s="29">
        <v>50</v>
      </c>
      <c r="E90" s="29">
        <v>8</v>
      </c>
      <c r="F90" s="29"/>
      <c r="G90" s="29">
        <v>99</v>
      </c>
      <c r="H90" s="29">
        <v>0</v>
      </c>
      <c r="I90" s="29">
        <v>20</v>
      </c>
      <c r="J90" s="29">
        <v>0</v>
      </c>
      <c r="K90" s="29">
        <v>0</v>
      </c>
      <c r="L90" s="29">
        <v>0</v>
      </c>
      <c r="M90" s="29">
        <v>0</v>
      </c>
    </row>
    <row r="91" spans="1:13" ht="19.5" customHeight="1" x14ac:dyDescent="0.25">
      <c r="A91" s="30" t="s">
        <v>14</v>
      </c>
      <c r="B91" s="30">
        <v>0</v>
      </c>
      <c r="C91" s="30">
        <v>0</v>
      </c>
      <c r="D91" s="30">
        <v>1</v>
      </c>
      <c r="E91" s="30">
        <v>0</v>
      </c>
      <c r="F91" s="30"/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>
        <v>0</v>
      </c>
      <c r="M91" s="30">
        <v>0</v>
      </c>
    </row>
    <row r="92" spans="1:13" ht="19.5" customHeight="1" x14ac:dyDescent="0.25">
      <c r="A92" s="29" t="s">
        <v>12</v>
      </c>
      <c r="B92" s="29">
        <v>0</v>
      </c>
      <c r="C92" s="29">
        <v>0</v>
      </c>
      <c r="D92" s="29">
        <v>1</v>
      </c>
      <c r="E92" s="29">
        <v>0</v>
      </c>
      <c r="F92" s="29"/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</row>
    <row r="93" spans="1:13" ht="19.5" customHeight="1" x14ac:dyDescent="0.25">
      <c r="A93" s="29" t="s">
        <v>13</v>
      </c>
      <c r="B93" s="29">
        <v>0</v>
      </c>
      <c r="C93" s="29">
        <v>0</v>
      </c>
      <c r="D93" s="29">
        <v>27</v>
      </c>
      <c r="E93" s="29">
        <v>0</v>
      </c>
      <c r="F93" s="29"/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</row>
    <row r="94" spans="1:13" ht="19.5" customHeight="1" x14ac:dyDescent="0.25">
      <c r="A94" s="30" t="s">
        <v>15</v>
      </c>
      <c r="B94" s="30">
        <v>27</v>
      </c>
      <c r="C94" s="30">
        <v>10</v>
      </c>
      <c r="D94" s="30">
        <v>2</v>
      </c>
      <c r="E94" s="30">
        <v>2</v>
      </c>
      <c r="F94" s="30"/>
      <c r="G94" s="30">
        <v>70</v>
      </c>
      <c r="H94" s="30">
        <v>0</v>
      </c>
      <c r="I94" s="30">
        <v>21</v>
      </c>
      <c r="J94" s="30">
        <v>0</v>
      </c>
      <c r="K94" s="30">
        <v>0</v>
      </c>
      <c r="L94" s="30">
        <v>0</v>
      </c>
      <c r="M94" s="30">
        <v>0</v>
      </c>
    </row>
    <row r="95" spans="1:13" ht="19.5" customHeight="1" x14ac:dyDescent="0.25">
      <c r="A95" s="29" t="s">
        <v>16</v>
      </c>
      <c r="B95" s="29">
        <v>0</v>
      </c>
      <c r="C95" s="29">
        <v>5</v>
      </c>
      <c r="D95" s="29">
        <v>14</v>
      </c>
      <c r="E95" s="29">
        <v>1</v>
      </c>
      <c r="F95" s="29"/>
      <c r="G95" s="29">
        <v>35</v>
      </c>
      <c r="H95" s="29">
        <v>0</v>
      </c>
      <c r="I95" s="29">
        <v>1</v>
      </c>
      <c r="J95" s="29">
        <v>0</v>
      </c>
      <c r="K95" s="29">
        <v>0</v>
      </c>
      <c r="L95" s="29">
        <v>0</v>
      </c>
      <c r="M95" s="29">
        <v>0</v>
      </c>
    </row>
    <row r="96" spans="1:13" ht="19.5" customHeight="1" x14ac:dyDescent="0.25">
      <c r="A96" s="29" t="s">
        <v>17</v>
      </c>
      <c r="B96" s="29">
        <v>27</v>
      </c>
      <c r="C96" s="29">
        <v>5</v>
      </c>
      <c r="D96" s="29">
        <v>13</v>
      </c>
      <c r="E96" s="29">
        <v>1</v>
      </c>
      <c r="F96" s="29"/>
      <c r="G96" s="29">
        <v>35</v>
      </c>
      <c r="H96" s="29">
        <v>0</v>
      </c>
      <c r="I96" s="29">
        <v>20</v>
      </c>
      <c r="J96" s="29">
        <v>0</v>
      </c>
      <c r="K96" s="29">
        <v>0</v>
      </c>
      <c r="L96" s="29">
        <v>0</v>
      </c>
      <c r="M96" s="29">
        <v>0</v>
      </c>
    </row>
    <row r="97" spans="1:13" ht="19.5" customHeight="1" x14ac:dyDescent="0.25">
      <c r="A97" s="30" t="s">
        <v>18</v>
      </c>
      <c r="B97" s="30">
        <f>SUM(B98:B99)</f>
        <v>346</v>
      </c>
      <c r="C97" s="30">
        <f>SUM(C98:C99)</f>
        <v>157</v>
      </c>
      <c r="D97" s="30">
        <f t="shared" ref="D97:M97" si="3">SUM(D98:D99)</f>
        <v>2897</v>
      </c>
      <c r="E97" s="30">
        <f t="shared" si="3"/>
        <v>268</v>
      </c>
      <c r="F97" s="30"/>
      <c r="G97" s="30">
        <f t="shared" si="3"/>
        <v>2027</v>
      </c>
      <c r="H97" s="30">
        <f t="shared" si="3"/>
        <v>0</v>
      </c>
      <c r="I97" s="30">
        <f t="shared" si="3"/>
        <v>177</v>
      </c>
      <c r="J97" s="30">
        <f t="shared" si="3"/>
        <v>0</v>
      </c>
      <c r="K97" s="30">
        <f t="shared" si="3"/>
        <v>0</v>
      </c>
      <c r="L97" s="30">
        <f t="shared" si="3"/>
        <v>0</v>
      </c>
      <c r="M97" s="30">
        <f t="shared" si="3"/>
        <v>0</v>
      </c>
    </row>
    <row r="98" spans="1:13" ht="19.5" customHeight="1" x14ac:dyDescent="0.25">
      <c r="A98" s="29" t="s">
        <v>20</v>
      </c>
      <c r="B98" s="29">
        <v>166</v>
      </c>
      <c r="C98" s="29">
        <v>91</v>
      </c>
      <c r="D98" s="29">
        <v>1591</v>
      </c>
      <c r="E98" s="29">
        <v>159</v>
      </c>
      <c r="F98" s="29"/>
      <c r="G98" s="29">
        <v>1020</v>
      </c>
      <c r="H98" s="29">
        <v>0</v>
      </c>
      <c r="I98" s="29">
        <v>87</v>
      </c>
      <c r="J98" s="29">
        <v>0</v>
      </c>
      <c r="K98" s="29">
        <v>0</v>
      </c>
      <c r="L98" s="29">
        <v>0</v>
      </c>
      <c r="M98" s="29">
        <v>0</v>
      </c>
    </row>
    <row r="99" spans="1:13" ht="19.5" customHeight="1" x14ac:dyDescent="0.25">
      <c r="A99" s="29" t="s">
        <v>19</v>
      </c>
      <c r="B99" s="29">
        <v>180</v>
      </c>
      <c r="C99" s="29">
        <v>66</v>
      </c>
      <c r="D99" s="29">
        <v>1306</v>
      </c>
      <c r="E99" s="29">
        <v>109</v>
      </c>
      <c r="F99" s="29"/>
      <c r="G99" s="29">
        <v>1007</v>
      </c>
      <c r="H99" s="29">
        <v>0</v>
      </c>
      <c r="I99" s="29">
        <v>90</v>
      </c>
      <c r="J99" s="29">
        <v>0</v>
      </c>
      <c r="K99" s="29">
        <v>0</v>
      </c>
      <c r="L99" s="29">
        <v>0</v>
      </c>
      <c r="M99" s="29">
        <v>0</v>
      </c>
    </row>
    <row r="100" spans="1:13" ht="19.5" customHeight="1" x14ac:dyDescent="0.25">
      <c r="A100" s="30" t="s">
        <v>21</v>
      </c>
      <c r="B100" s="31">
        <f>B97/B87</f>
        <v>12.814814814814815</v>
      </c>
      <c r="C100" s="31">
        <f t="shared" ref="C100:G100" si="4">C97/C87</f>
        <v>10.466666666666667</v>
      </c>
      <c r="D100" s="31">
        <f t="shared" si="4"/>
        <v>18.452229299363058</v>
      </c>
      <c r="E100" s="31">
        <f t="shared" si="4"/>
        <v>14.888888888888889</v>
      </c>
      <c r="F100" s="31"/>
      <c r="G100" s="31">
        <f t="shared" si="4"/>
        <v>10.341836734693878</v>
      </c>
      <c r="H100" s="31">
        <v>0</v>
      </c>
      <c r="I100" s="31">
        <f t="shared" ref="I100" si="5">I97/I87</f>
        <v>8.4285714285714288</v>
      </c>
      <c r="J100" s="31">
        <v>0</v>
      </c>
      <c r="K100" s="31">
        <v>0</v>
      </c>
      <c r="L100" s="31">
        <v>0</v>
      </c>
      <c r="M100" s="31">
        <v>0</v>
      </c>
    </row>
  </sheetData>
  <mergeCells count="11">
    <mergeCell ref="P3:P4"/>
    <mergeCell ref="Q3:Q4"/>
    <mergeCell ref="A3:A4"/>
    <mergeCell ref="A84:A85"/>
    <mergeCell ref="B84:H84"/>
    <mergeCell ref="I84:M84"/>
    <mergeCell ref="A65:A66"/>
    <mergeCell ref="B65:H65"/>
    <mergeCell ref="I65:M65"/>
    <mergeCell ref="B3:I3"/>
    <mergeCell ref="J3:O3"/>
  </mergeCells>
  <pageMargins left="0.26" right="0.15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Tashi Dorji</cp:lastModifiedBy>
  <cp:lastPrinted>2017-07-17T07:18:11Z</cp:lastPrinted>
  <dcterms:created xsi:type="dcterms:W3CDTF">2015-03-30T19:07:26Z</dcterms:created>
  <dcterms:modified xsi:type="dcterms:W3CDTF">2023-11-09T04:55:24Z</dcterms:modified>
</cp:coreProperties>
</file>