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11. Public expenditure\"/>
    </mc:Choice>
  </mc:AlternateContent>
  <xr:revisionPtr revIDLastSave="0" documentId="13_ncr:1_{A026C8EE-A4E8-474F-8F77-9FB8A7F220D3}" xr6:coauthVersionLast="47" xr6:coauthVersionMax="47" xr10:uidLastSave="{00000000-0000-0000-0000-000000000000}"/>
  <bookViews>
    <workbookView xWindow="-110" yWindow="-110" windowWidth="19420" windowHeight="10560" activeTab="5" xr2:uid="{00000000-000D-0000-FFFF-FFFF00000000}"/>
  </bookViews>
  <sheets>
    <sheet name="Table 11.1" sheetId="1" r:id="rId1"/>
    <sheet name="Table 11.2" sheetId="2" r:id="rId2"/>
    <sheet name="Table 11.3" sheetId="3" r:id="rId3"/>
    <sheet name="Table 11.4" sheetId="5" r:id="rId4"/>
    <sheet name="Table 11.5" sheetId="6" r:id="rId5"/>
    <sheet name="Table 11.6" sheetId="4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G6" i="1"/>
  <c r="J6" i="1"/>
  <c r="M6" i="1"/>
  <c r="D7" i="1"/>
  <c r="G7" i="1"/>
  <c r="J7" i="1"/>
  <c r="M7" i="1"/>
  <c r="D8" i="1"/>
  <c r="G8" i="1"/>
  <c r="J8" i="1"/>
  <c r="M8" i="1"/>
  <c r="D9" i="1"/>
  <c r="G9" i="1"/>
  <c r="J9" i="1"/>
  <c r="M9" i="1"/>
  <c r="D10" i="1"/>
  <c r="G10" i="1"/>
  <c r="J10" i="1"/>
  <c r="M10" i="1"/>
  <c r="D11" i="1"/>
  <c r="G11" i="1"/>
  <c r="J11" i="1"/>
  <c r="M11" i="1"/>
  <c r="D12" i="1"/>
  <c r="G12" i="1"/>
  <c r="J12" i="1"/>
  <c r="M12" i="1"/>
  <c r="D13" i="1"/>
  <c r="G13" i="1"/>
  <c r="J13" i="1"/>
  <c r="M13" i="1"/>
  <c r="D14" i="1"/>
  <c r="G14" i="1"/>
  <c r="J14" i="1"/>
  <c r="K14" i="1"/>
  <c r="L14" i="1"/>
  <c r="E13" i="6"/>
  <c r="E13" i="3"/>
  <c r="D13" i="3"/>
  <c r="AA14" i="1"/>
  <c r="Z14" i="1"/>
  <c r="AB7" i="1"/>
  <c r="AB8" i="1"/>
  <c r="AB9" i="1"/>
  <c r="AB10" i="1"/>
  <c r="AB11" i="1"/>
  <c r="AB12" i="1"/>
  <c r="AB13" i="1"/>
  <c r="C13" i="6"/>
  <c r="B13" i="6"/>
  <c r="E13" i="5"/>
  <c r="C13" i="5"/>
  <c r="C13" i="3"/>
  <c r="B13" i="3"/>
  <c r="E5" i="4"/>
  <c r="D5" i="4"/>
  <c r="E4" i="4"/>
  <c r="D4" i="4"/>
  <c r="W14" i="1"/>
  <c r="U14" i="1"/>
  <c r="Y13" i="1"/>
  <c r="V13" i="1"/>
  <c r="P13" i="1"/>
  <c r="Y12" i="1"/>
  <c r="V12" i="1"/>
  <c r="P12" i="1"/>
  <c r="Y11" i="1"/>
  <c r="V11" i="1"/>
  <c r="P11" i="1"/>
  <c r="Y10" i="1"/>
  <c r="V10" i="1"/>
  <c r="P10" i="1"/>
  <c r="Y9" i="1"/>
  <c r="V9" i="1"/>
  <c r="Y8" i="1"/>
  <c r="V8" i="1"/>
  <c r="P8" i="1"/>
  <c r="Y7" i="1"/>
  <c r="V7" i="1"/>
  <c r="P7" i="1"/>
  <c r="X6" i="1"/>
  <c r="X14" i="1" s="1"/>
  <c r="T6" i="1"/>
  <c r="V6" i="1" s="1"/>
  <c r="O6" i="1"/>
  <c r="O14" i="1" s="1"/>
  <c r="N6" i="1"/>
  <c r="N14" i="1" s="1"/>
  <c r="T14" i="1" l="1"/>
  <c r="V14" i="1"/>
  <c r="Y14" i="1"/>
  <c r="M14" i="1"/>
  <c r="AB14" i="1"/>
  <c r="P6" i="1"/>
  <c r="P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2" authorId="0" shapeId="0" xr:uid="{F11A9E93-361C-485F-9DB1-C558E6ED15A2}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<sst xmlns="http://schemas.openxmlformats.org/spreadsheetml/2006/main" count="205" uniqueCount="58">
  <si>
    <t xml:space="preserve"> (Nu. in millon)</t>
  </si>
  <si>
    <t>Sectors</t>
  </si>
  <si>
    <t>FY 2012/13</t>
  </si>
  <si>
    <t>FY 2013/14</t>
  </si>
  <si>
    <t>FY 2014/15</t>
  </si>
  <si>
    <t>FY 2015/16</t>
  </si>
  <si>
    <t>FY 2016/17</t>
  </si>
  <si>
    <t>FY 2017/18</t>
  </si>
  <si>
    <t>FY 2019/20</t>
  </si>
  <si>
    <t>FY 2020/21</t>
  </si>
  <si>
    <t>FY 2021/22</t>
  </si>
  <si>
    <t>Current</t>
  </si>
  <si>
    <t>Capital</t>
  </si>
  <si>
    <t>Total</t>
  </si>
  <si>
    <t>Adm &amp; Management</t>
  </si>
  <si>
    <t>Agriculture</t>
  </si>
  <si>
    <t>Livestock</t>
  </si>
  <si>
    <t>Forestry</t>
  </si>
  <si>
    <t>…</t>
  </si>
  <si>
    <t>Education</t>
  </si>
  <si>
    <t>Health</t>
  </si>
  <si>
    <t>Works &amp; Human Settlement</t>
  </si>
  <si>
    <t>Religion &amp; Culture</t>
  </si>
  <si>
    <t xml:space="preserve">Sectors </t>
  </si>
  <si>
    <t>10th Five Year Plan (2008-2012)</t>
  </si>
  <si>
    <t>11th Five Year Plan (2013-2017)</t>
  </si>
  <si>
    <t xml:space="preserve">Current </t>
  </si>
  <si>
    <t>Civil</t>
  </si>
  <si>
    <t>Urban Development &amp; Housing</t>
  </si>
  <si>
    <t>Religion &amp; Cultural</t>
  </si>
  <si>
    <t>Total plan outlay</t>
  </si>
  <si>
    <t xml:space="preserve">                                                        (Nu.in million)</t>
  </si>
  <si>
    <t>(in Ngultrum)</t>
  </si>
  <si>
    <t>Tax Revenue</t>
  </si>
  <si>
    <t>Land Tax</t>
  </si>
  <si>
    <t>House Tax</t>
  </si>
  <si>
    <t>Life Insurance</t>
  </si>
  <si>
    <t>Animal Tax</t>
  </si>
  <si>
    <t>Table 11.3: Dzongkhag Five Year Plan Expenditure by Sectors</t>
  </si>
  <si>
    <t>Table 11.2 Dzongkhag Five Year Plan Outlay by Sectors</t>
  </si>
  <si>
    <t>12th Five Year Plan (2018-2022)</t>
  </si>
  <si>
    <t>Table 11.4: Gewog Five Year Plan Outlay by Sectors</t>
  </si>
  <si>
    <t>Table 11.5: Gewog Five Year Plan Expenditure by Sectors</t>
  </si>
  <si>
    <t>..</t>
  </si>
  <si>
    <t>….</t>
  </si>
  <si>
    <t>Dzongkhag Accounts Section, Pemagatshel</t>
  </si>
  <si>
    <t>Dzongkhag Accounts section, Pemagatshel</t>
  </si>
  <si>
    <t>Source:Dzongkhag  Planning  Section, Pema Gatshel</t>
  </si>
  <si>
    <t>*Expenditure only counts for the FY 2021-22 for the 12th FY plan</t>
  </si>
  <si>
    <t>…..</t>
  </si>
  <si>
    <t>*Expenditure counts from the FY 2021-2022 for the 12th FY plan</t>
  </si>
  <si>
    <t>FY 2022/23</t>
  </si>
  <si>
    <t>Source: Dzongkha Planning section, Pemagatshel</t>
  </si>
  <si>
    <t>Source: Dzongkhag Accounts Section, Pemagatshel</t>
  </si>
  <si>
    <t xml:space="preserve"> Source: Dzongkhag Accounts Section, Pemagatshel</t>
  </si>
  <si>
    <t>Source: Gewog Administration</t>
  </si>
  <si>
    <t>Table 11.6: Dzongkhag Tax Revenue Collection, (2012-2015)</t>
  </si>
  <si>
    <r>
      <t xml:space="preserve">Table 11.1: Public Expenditure by Sectors, </t>
    </r>
    <r>
      <rPr>
        <b/>
        <sz val="12"/>
        <color indexed="8"/>
        <rFont val="Calibri"/>
        <family val="2"/>
        <scheme val="minor"/>
      </rPr>
      <t xml:space="preserve"> Pema Gatshel (2016-2022)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</si>
</sst>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"/>
    <numFmt numFmtId="167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name val="Calibri Light"/>
      <family val="1"/>
      <scheme val="major"/>
    </font>
    <font>
      <b/>
      <sz val="12"/>
      <color indexed="8"/>
      <name val="Calibri Light"/>
      <family val="1"/>
      <scheme val="major"/>
    </font>
    <font>
      <b/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164" fontId="4" fillId="0" borderId="4" xfId="2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43" fontId="8" fillId="0" borderId="0" xfId="2" applyFont="1" applyFill="1" applyBorder="1" applyAlignment="1">
      <alignment vertical="center" wrapText="1"/>
    </xf>
    <xf numFmtId="43" fontId="8" fillId="0" borderId="0" xfId="0" applyNumberFormat="1" applyFont="1" applyAlignment="1">
      <alignment vertical="center"/>
    </xf>
    <xf numFmtId="43" fontId="8" fillId="0" borderId="2" xfId="2" applyFont="1" applyFill="1" applyBorder="1" applyAlignment="1">
      <alignment vertical="center" wrapText="1"/>
    </xf>
    <xf numFmtId="43" fontId="8" fillId="0" borderId="3" xfId="2" applyFont="1" applyFill="1" applyBorder="1" applyAlignment="1">
      <alignment vertical="center" wrapText="1"/>
    </xf>
    <xf numFmtId="43" fontId="8" fillId="0" borderId="1" xfId="0" applyNumberFormat="1" applyFont="1" applyBorder="1" applyAlignment="1">
      <alignment vertical="center"/>
    </xf>
    <xf numFmtId="43" fontId="8" fillId="0" borderId="7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43" fontId="8" fillId="0" borderId="8" xfId="2" applyFont="1" applyFill="1" applyBorder="1" applyAlignment="1">
      <alignment vertical="center" wrapText="1"/>
    </xf>
    <xf numFmtId="43" fontId="10" fillId="0" borderId="10" xfId="2" applyFont="1" applyFill="1" applyBorder="1" applyAlignment="1">
      <alignment vertical="center" wrapText="1"/>
    </xf>
    <xf numFmtId="43" fontId="10" fillId="0" borderId="10" xfId="0" applyNumberFormat="1" applyFont="1" applyBorder="1" applyAlignment="1">
      <alignment vertical="center"/>
    </xf>
    <xf numFmtId="43" fontId="10" fillId="0" borderId="5" xfId="2" applyFont="1" applyFill="1" applyBorder="1" applyAlignment="1">
      <alignment vertical="center" wrapText="1"/>
    </xf>
    <xf numFmtId="43" fontId="10" fillId="0" borderId="9" xfId="0" applyNumberFormat="1" applyFont="1" applyBorder="1" applyAlignment="1">
      <alignment vertical="center"/>
    </xf>
    <xf numFmtId="165" fontId="10" fillId="0" borderId="10" xfId="2" applyNumberFormat="1" applyFont="1" applyFill="1" applyBorder="1" applyAlignment="1">
      <alignment vertical="center" wrapText="1"/>
    </xf>
    <xf numFmtId="165" fontId="10" fillId="0" borderId="9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167" fontId="3" fillId="0" borderId="0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 wrapText="1"/>
    </xf>
    <xf numFmtId="167" fontId="3" fillId="0" borderId="0" xfId="2" applyNumberFormat="1" applyFont="1" applyFill="1" applyBorder="1" applyAlignment="1"/>
    <xf numFmtId="167" fontId="3" fillId="0" borderId="0" xfId="2" applyNumberFormat="1" applyFont="1" applyFill="1" applyBorder="1" applyAlignment="1">
      <alignment wrapText="1"/>
    </xf>
    <xf numFmtId="43" fontId="3" fillId="0" borderId="0" xfId="0" applyNumberFormat="1" applyFont="1"/>
    <xf numFmtId="43" fontId="3" fillId="0" borderId="0" xfId="1" applyFont="1" applyFill="1" applyBorder="1" applyAlignment="1"/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1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4" fillId="0" borderId="4" xfId="3" applyNumberFormat="1" applyFont="1" applyFill="1" applyBorder="1" applyAlignment="1">
      <alignment horizontal="right" vertical="center"/>
    </xf>
    <xf numFmtId="43" fontId="5" fillId="0" borderId="4" xfId="3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7" fontId="5" fillId="0" borderId="4" xfId="3" applyNumberFormat="1" applyFont="1" applyFill="1" applyBorder="1" applyAlignment="1">
      <alignment horizontal="right" vertical="center"/>
    </xf>
    <xf numFmtId="43" fontId="8" fillId="0" borderId="7" xfId="2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43" fontId="8" fillId="0" borderId="1" xfId="2" applyFont="1" applyFill="1" applyBorder="1" applyAlignment="1">
      <alignment horizontal="right" vertical="center"/>
    </xf>
    <xf numFmtId="167" fontId="5" fillId="0" borderId="9" xfId="3" applyNumberFormat="1" applyFont="1" applyFill="1" applyBorder="1" applyAlignment="1">
      <alignment horizontal="right" vertical="center"/>
    </xf>
    <xf numFmtId="43" fontId="8" fillId="0" borderId="13" xfId="2" applyFont="1" applyFill="1" applyBorder="1" applyAlignment="1">
      <alignment horizontal="right" vertical="center"/>
    </xf>
    <xf numFmtId="43" fontId="8" fillId="0" borderId="12" xfId="2" applyFont="1" applyFill="1" applyBorder="1" applyAlignment="1">
      <alignment horizontal="right" vertical="center"/>
    </xf>
    <xf numFmtId="43" fontId="8" fillId="0" borderId="11" xfId="2" applyFont="1" applyFill="1" applyBorder="1" applyAlignment="1">
      <alignment horizontal="right" vertical="center"/>
    </xf>
    <xf numFmtId="164" fontId="4" fillId="0" borderId="9" xfId="3" applyNumberFormat="1" applyFont="1" applyFill="1" applyBorder="1" applyAlignment="1">
      <alignment horizontal="right" vertical="center"/>
    </xf>
    <xf numFmtId="167" fontId="5" fillId="0" borderId="11" xfId="3" applyNumberFormat="1" applyFont="1" applyFill="1" applyBorder="1" applyAlignment="1">
      <alignment horizontal="right" vertical="center"/>
    </xf>
    <xf numFmtId="167" fontId="5" fillId="0" borderId="1" xfId="3" applyNumberFormat="1" applyFont="1" applyFill="1" applyBorder="1" applyAlignment="1">
      <alignment horizontal="right" vertical="center"/>
    </xf>
    <xf numFmtId="0" fontId="18" fillId="0" borderId="12" xfId="0" applyFont="1" applyBorder="1"/>
    <xf numFmtId="0" fontId="8" fillId="0" borderId="4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3" fontId="10" fillId="0" borderId="0" xfId="2" applyFont="1" applyFill="1" applyBorder="1" applyAlignment="1">
      <alignment vertical="center" wrapText="1"/>
    </xf>
    <xf numFmtId="43" fontId="10" fillId="0" borderId="0" xfId="0" applyNumberFormat="1" applyFont="1" applyAlignment="1">
      <alignment vertical="center"/>
    </xf>
    <xf numFmtId="165" fontId="10" fillId="0" borderId="0" xfId="2" applyNumberFormat="1" applyFont="1" applyFill="1" applyBorder="1" applyAlignment="1">
      <alignment vertical="center" wrapText="1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 wrapText="1"/>
    </xf>
    <xf numFmtId="164" fontId="4" fillId="0" borderId="4" xfId="2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4" fillId="0" borderId="4" xfId="2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/>
    </xf>
    <xf numFmtId="0" fontId="1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3" fontId="5" fillId="0" borderId="0" xfId="3" applyFont="1" applyFill="1" applyBorder="1" applyAlignment="1">
      <alignment horizontal="right" vertical="center"/>
    </xf>
    <xf numFmtId="164" fontId="4" fillId="0" borderId="23" xfId="3" applyNumberFormat="1" applyFont="1" applyFill="1" applyBorder="1" applyAlignment="1">
      <alignment horizontal="right" vertical="center"/>
    </xf>
    <xf numFmtId="0" fontId="7" fillId="0" borderId="24" xfId="0" applyFont="1" applyBorder="1" applyAlignment="1">
      <alignment vertical="center"/>
    </xf>
    <xf numFmtId="43" fontId="8" fillId="0" borderId="18" xfId="2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5" fillId="0" borderId="25" xfId="3" applyNumberFormat="1" applyFont="1" applyFill="1" applyBorder="1" applyAlignment="1">
      <alignment horizontal="right" vertical="center"/>
    </xf>
    <xf numFmtId="0" fontId="5" fillId="0" borderId="20" xfId="3" applyNumberFormat="1" applyFont="1" applyFill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43" fontId="8" fillId="0" borderId="4" xfId="2" applyFont="1" applyFill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167" fontId="5" fillId="0" borderId="0" xfId="3" applyNumberFormat="1" applyFont="1" applyFill="1" applyBorder="1" applyAlignment="1">
      <alignment horizontal="right" vertical="center"/>
    </xf>
    <xf numFmtId="167" fontId="8" fillId="0" borderId="4" xfId="2" applyNumberFormat="1" applyFont="1" applyFill="1" applyBorder="1" applyAlignment="1">
      <alignment horizontal="right" vertical="center"/>
    </xf>
    <xf numFmtId="0" fontId="18" fillId="0" borderId="0" xfId="0" applyFont="1"/>
    <xf numFmtId="0" fontId="17" fillId="0" borderId="4" xfId="0" applyFont="1" applyBorder="1"/>
    <xf numFmtId="0" fontId="17" fillId="0" borderId="4" xfId="0" applyFont="1" applyBorder="1" applyAlignment="1">
      <alignment horizontal="right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Font="1"/>
    <xf numFmtId="0" fontId="7" fillId="0" borderId="4" xfId="0" applyFont="1" applyBorder="1" applyAlignment="1">
      <alignment horizontal="lef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16" xfId="3" applyNumberFormat="1" applyFont="1" applyFill="1" applyBorder="1" applyAlignment="1">
      <alignment horizontal="center" vertical="center" wrapText="1"/>
    </xf>
    <xf numFmtId="167" fontId="4" fillId="0" borderId="17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167" fontId="15" fillId="0" borderId="4" xfId="3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/>
    </xf>
    <xf numFmtId="2" fontId="7" fillId="0" borderId="4" xfId="0" applyNumberFormat="1" applyFont="1" applyBorder="1" applyAlignment="1">
      <alignment horizontal="right" vertical="center" wrapText="1"/>
    </xf>
    <xf numFmtId="2" fontId="0" fillId="0" borderId="4" xfId="0" applyNumberFormat="1" applyBorder="1" applyAlignment="1">
      <alignment horizontal="right"/>
    </xf>
    <xf numFmtId="0" fontId="17" fillId="0" borderId="15" xfId="0" applyFont="1" applyBorder="1" applyAlignment="1">
      <alignment horizontal="right" vertical="center"/>
    </xf>
  </cellXfs>
  <cellStyles count="4">
    <cellStyle name="Comma" xfId="1" builtinId="3"/>
    <cellStyle name="Comma 2" xfId="2" xr:uid="{D7059B3D-46BF-4AFE-97B1-75D48EBB0047}"/>
    <cellStyle name="Comma 2 2" xfId="3" xr:uid="{F85D0C22-0256-4002-A4D1-E483B183D1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50"/>
  <sheetViews>
    <sheetView workbookViewId="0">
      <selection activeCell="Q16" sqref="Q16"/>
    </sheetView>
  </sheetViews>
  <sheetFormatPr defaultColWidth="9.1796875" defaultRowHeight="15.5" x14ac:dyDescent="0.35"/>
  <cols>
    <col min="1" max="1" width="33.26953125" style="1" customWidth="1"/>
    <col min="2" max="9" width="10.453125" style="2" hidden="1" customWidth="1"/>
    <col min="10" max="12" width="10.453125" style="1" hidden="1" customWidth="1"/>
    <col min="13" max="13" width="10.7265625" style="1" hidden="1" customWidth="1"/>
    <col min="14" max="14" width="11.1796875" style="1" customWidth="1"/>
    <col min="15" max="15" width="11.1796875" style="1" bestFit="1" customWidth="1"/>
    <col min="16" max="16" width="11.453125" style="1" customWidth="1"/>
    <col min="17" max="19" width="9.1796875" style="1" customWidth="1"/>
    <col min="20" max="28" width="9.1796875" style="1"/>
    <col min="29" max="31" width="0" style="1" hidden="1" customWidth="1"/>
    <col min="32" max="256" width="9.1796875" style="1"/>
    <col min="257" max="257" width="55.36328125" style="1" customWidth="1"/>
    <col min="258" max="267" width="10.453125" style="1" customWidth="1"/>
    <col min="268" max="268" width="10.453125" style="1" bestFit="1" customWidth="1"/>
    <col min="269" max="269" width="10.7265625" style="1" customWidth="1"/>
    <col min="270" max="270" width="11.1796875" style="1" customWidth="1"/>
    <col min="271" max="271" width="11.1796875" style="1" bestFit="1" customWidth="1"/>
    <col min="272" max="272" width="11.453125" style="1" customWidth="1"/>
    <col min="273" max="512" width="9.1796875" style="1"/>
    <col min="513" max="513" width="55.36328125" style="1" customWidth="1"/>
    <col min="514" max="523" width="10.453125" style="1" customWidth="1"/>
    <col min="524" max="524" width="10.453125" style="1" bestFit="1" customWidth="1"/>
    <col min="525" max="525" width="10.7265625" style="1" customWidth="1"/>
    <col min="526" max="526" width="11.1796875" style="1" customWidth="1"/>
    <col min="527" max="527" width="11.1796875" style="1" bestFit="1" customWidth="1"/>
    <col min="528" max="528" width="11.453125" style="1" customWidth="1"/>
    <col min="529" max="768" width="9.1796875" style="1"/>
    <col min="769" max="769" width="55.36328125" style="1" customWidth="1"/>
    <col min="770" max="779" width="10.453125" style="1" customWidth="1"/>
    <col min="780" max="780" width="10.453125" style="1" bestFit="1" customWidth="1"/>
    <col min="781" max="781" width="10.7265625" style="1" customWidth="1"/>
    <col min="782" max="782" width="11.1796875" style="1" customWidth="1"/>
    <col min="783" max="783" width="11.1796875" style="1" bestFit="1" customWidth="1"/>
    <col min="784" max="784" width="11.453125" style="1" customWidth="1"/>
    <col min="785" max="1024" width="9.1796875" style="1"/>
    <col min="1025" max="1025" width="55.36328125" style="1" customWidth="1"/>
    <col min="1026" max="1035" width="10.453125" style="1" customWidth="1"/>
    <col min="1036" max="1036" width="10.453125" style="1" bestFit="1" customWidth="1"/>
    <col min="1037" max="1037" width="10.7265625" style="1" customWidth="1"/>
    <col min="1038" max="1038" width="11.1796875" style="1" customWidth="1"/>
    <col min="1039" max="1039" width="11.1796875" style="1" bestFit="1" customWidth="1"/>
    <col min="1040" max="1040" width="11.453125" style="1" customWidth="1"/>
    <col min="1041" max="1280" width="9.1796875" style="1"/>
    <col min="1281" max="1281" width="55.36328125" style="1" customWidth="1"/>
    <col min="1282" max="1291" width="10.453125" style="1" customWidth="1"/>
    <col min="1292" max="1292" width="10.453125" style="1" bestFit="1" customWidth="1"/>
    <col min="1293" max="1293" width="10.7265625" style="1" customWidth="1"/>
    <col min="1294" max="1294" width="11.1796875" style="1" customWidth="1"/>
    <col min="1295" max="1295" width="11.1796875" style="1" bestFit="1" customWidth="1"/>
    <col min="1296" max="1296" width="11.453125" style="1" customWidth="1"/>
    <col min="1297" max="1536" width="9.1796875" style="1"/>
    <col min="1537" max="1537" width="55.36328125" style="1" customWidth="1"/>
    <col min="1538" max="1547" width="10.453125" style="1" customWidth="1"/>
    <col min="1548" max="1548" width="10.453125" style="1" bestFit="1" customWidth="1"/>
    <col min="1549" max="1549" width="10.7265625" style="1" customWidth="1"/>
    <col min="1550" max="1550" width="11.1796875" style="1" customWidth="1"/>
    <col min="1551" max="1551" width="11.1796875" style="1" bestFit="1" customWidth="1"/>
    <col min="1552" max="1552" width="11.453125" style="1" customWidth="1"/>
    <col min="1553" max="1792" width="9.1796875" style="1"/>
    <col min="1793" max="1793" width="55.36328125" style="1" customWidth="1"/>
    <col min="1794" max="1803" width="10.453125" style="1" customWidth="1"/>
    <col min="1804" max="1804" width="10.453125" style="1" bestFit="1" customWidth="1"/>
    <col min="1805" max="1805" width="10.7265625" style="1" customWidth="1"/>
    <col min="1806" max="1806" width="11.1796875" style="1" customWidth="1"/>
    <col min="1807" max="1807" width="11.1796875" style="1" bestFit="1" customWidth="1"/>
    <col min="1808" max="1808" width="11.453125" style="1" customWidth="1"/>
    <col min="1809" max="2048" width="9.1796875" style="1"/>
    <col min="2049" max="2049" width="55.36328125" style="1" customWidth="1"/>
    <col min="2050" max="2059" width="10.453125" style="1" customWidth="1"/>
    <col min="2060" max="2060" width="10.453125" style="1" bestFit="1" customWidth="1"/>
    <col min="2061" max="2061" width="10.7265625" style="1" customWidth="1"/>
    <col min="2062" max="2062" width="11.1796875" style="1" customWidth="1"/>
    <col min="2063" max="2063" width="11.1796875" style="1" bestFit="1" customWidth="1"/>
    <col min="2064" max="2064" width="11.453125" style="1" customWidth="1"/>
    <col min="2065" max="2304" width="9.1796875" style="1"/>
    <col min="2305" max="2305" width="55.36328125" style="1" customWidth="1"/>
    <col min="2306" max="2315" width="10.453125" style="1" customWidth="1"/>
    <col min="2316" max="2316" width="10.453125" style="1" bestFit="1" customWidth="1"/>
    <col min="2317" max="2317" width="10.7265625" style="1" customWidth="1"/>
    <col min="2318" max="2318" width="11.1796875" style="1" customWidth="1"/>
    <col min="2319" max="2319" width="11.1796875" style="1" bestFit="1" customWidth="1"/>
    <col min="2320" max="2320" width="11.453125" style="1" customWidth="1"/>
    <col min="2321" max="2560" width="9.1796875" style="1"/>
    <col min="2561" max="2561" width="55.36328125" style="1" customWidth="1"/>
    <col min="2562" max="2571" width="10.453125" style="1" customWidth="1"/>
    <col min="2572" max="2572" width="10.453125" style="1" bestFit="1" customWidth="1"/>
    <col min="2573" max="2573" width="10.7265625" style="1" customWidth="1"/>
    <col min="2574" max="2574" width="11.1796875" style="1" customWidth="1"/>
    <col min="2575" max="2575" width="11.1796875" style="1" bestFit="1" customWidth="1"/>
    <col min="2576" max="2576" width="11.453125" style="1" customWidth="1"/>
    <col min="2577" max="2816" width="9.1796875" style="1"/>
    <col min="2817" max="2817" width="55.36328125" style="1" customWidth="1"/>
    <col min="2818" max="2827" width="10.453125" style="1" customWidth="1"/>
    <col min="2828" max="2828" width="10.453125" style="1" bestFit="1" customWidth="1"/>
    <col min="2829" max="2829" width="10.7265625" style="1" customWidth="1"/>
    <col min="2830" max="2830" width="11.1796875" style="1" customWidth="1"/>
    <col min="2831" max="2831" width="11.1796875" style="1" bestFit="1" customWidth="1"/>
    <col min="2832" max="2832" width="11.453125" style="1" customWidth="1"/>
    <col min="2833" max="3072" width="9.1796875" style="1"/>
    <col min="3073" max="3073" width="55.36328125" style="1" customWidth="1"/>
    <col min="3074" max="3083" width="10.453125" style="1" customWidth="1"/>
    <col min="3084" max="3084" width="10.453125" style="1" bestFit="1" customWidth="1"/>
    <col min="3085" max="3085" width="10.7265625" style="1" customWidth="1"/>
    <col min="3086" max="3086" width="11.1796875" style="1" customWidth="1"/>
    <col min="3087" max="3087" width="11.1796875" style="1" bestFit="1" customWidth="1"/>
    <col min="3088" max="3088" width="11.453125" style="1" customWidth="1"/>
    <col min="3089" max="3328" width="9.1796875" style="1"/>
    <col min="3329" max="3329" width="55.36328125" style="1" customWidth="1"/>
    <col min="3330" max="3339" width="10.453125" style="1" customWidth="1"/>
    <col min="3340" max="3340" width="10.453125" style="1" bestFit="1" customWidth="1"/>
    <col min="3341" max="3341" width="10.7265625" style="1" customWidth="1"/>
    <col min="3342" max="3342" width="11.1796875" style="1" customWidth="1"/>
    <col min="3343" max="3343" width="11.1796875" style="1" bestFit="1" customWidth="1"/>
    <col min="3344" max="3344" width="11.453125" style="1" customWidth="1"/>
    <col min="3345" max="3584" width="9.1796875" style="1"/>
    <col min="3585" max="3585" width="55.36328125" style="1" customWidth="1"/>
    <col min="3586" max="3595" width="10.453125" style="1" customWidth="1"/>
    <col min="3596" max="3596" width="10.453125" style="1" bestFit="1" customWidth="1"/>
    <col min="3597" max="3597" width="10.7265625" style="1" customWidth="1"/>
    <col min="3598" max="3598" width="11.1796875" style="1" customWidth="1"/>
    <col min="3599" max="3599" width="11.1796875" style="1" bestFit="1" customWidth="1"/>
    <col min="3600" max="3600" width="11.453125" style="1" customWidth="1"/>
    <col min="3601" max="3840" width="9.1796875" style="1"/>
    <col min="3841" max="3841" width="55.36328125" style="1" customWidth="1"/>
    <col min="3842" max="3851" width="10.453125" style="1" customWidth="1"/>
    <col min="3852" max="3852" width="10.453125" style="1" bestFit="1" customWidth="1"/>
    <col min="3853" max="3853" width="10.7265625" style="1" customWidth="1"/>
    <col min="3854" max="3854" width="11.1796875" style="1" customWidth="1"/>
    <col min="3855" max="3855" width="11.1796875" style="1" bestFit="1" customWidth="1"/>
    <col min="3856" max="3856" width="11.453125" style="1" customWidth="1"/>
    <col min="3857" max="4096" width="9.1796875" style="1"/>
    <col min="4097" max="4097" width="55.36328125" style="1" customWidth="1"/>
    <col min="4098" max="4107" width="10.453125" style="1" customWidth="1"/>
    <col min="4108" max="4108" width="10.453125" style="1" bestFit="1" customWidth="1"/>
    <col min="4109" max="4109" width="10.7265625" style="1" customWidth="1"/>
    <col min="4110" max="4110" width="11.1796875" style="1" customWidth="1"/>
    <col min="4111" max="4111" width="11.1796875" style="1" bestFit="1" customWidth="1"/>
    <col min="4112" max="4112" width="11.453125" style="1" customWidth="1"/>
    <col min="4113" max="4352" width="9.1796875" style="1"/>
    <col min="4353" max="4353" width="55.36328125" style="1" customWidth="1"/>
    <col min="4354" max="4363" width="10.453125" style="1" customWidth="1"/>
    <col min="4364" max="4364" width="10.453125" style="1" bestFit="1" customWidth="1"/>
    <col min="4365" max="4365" width="10.7265625" style="1" customWidth="1"/>
    <col min="4366" max="4366" width="11.1796875" style="1" customWidth="1"/>
    <col min="4367" max="4367" width="11.1796875" style="1" bestFit="1" customWidth="1"/>
    <col min="4368" max="4368" width="11.453125" style="1" customWidth="1"/>
    <col min="4369" max="4608" width="9.1796875" style="1"/>
    <col min="4609" max="4609" width="55.36328125" style="1" customWidth="1"/>
    <col min="4610" max="4619" width="10.453125" style="1" customWidth="1"/>
    <col min="4620" max="4620" width="10.453125" style="1" bestFit="1" customWidth="1"/>
    <col min="4621" max="4621" width="10.7265625" style="1" customWidth="1"/>
    <col min="4622" max="4622" width="11.1796875" style="1" customWidth="1"/>
    <col min="4623" max="4623" width="11.1796875" style="1" bestFit="1" customWidth="1"/>
    <col min="4624" max="4624" width="11.453125" style="1" customWidth="1"/>
    <col min="4625" max="4864" width="9.1796875" style="1"/>
    <col min="4865" max="4865" width="55.36328125" style="1" customWidth="1"/>
    <col min="4866" max="4875" width="10.453125" style="1" customWidth="1"/>
    <col min="4876" max="4876" width="10.453125" style="1" bestFit="1" customWidth="1"/>
    <col min="4877" max="4877" width="10.7265625" style="1" customWidth="1"/>
    <col min="4878" max="4878" width="11.1796875" style="1" customWidth="1"/>
    <col min="4879" max="4879" width="11.1796875" style="1" bestFit="1" customWidth="1"/>
    <col min="4880" max="4880" width="11.453125" style="1" customWidth="1"/>
    <col min="4881" max="5120" width="9.1796875" style="1"/>
    <col min="5121" max="5121" width="55.36328125" style="1" customWidth="1"/>
    <col min="5122" max="5131" width="10.453125" style="1" customWidth="1"/>
    <col min="5132" max="5132" width="10.453125" style="1" bestFit="1" customWidth="1"/>
    <col min="5133" max="5133" width="10.7265625" style="1" customWidth="1"/>
    <col min="5134" max="5134" width="11.1796875" style="1" customWidth="1"/>
    <col min="5135" max="5135" width="11.1796875" style="1" bestFit="1" customWidth="1"/>
    <col min="5136" max="5136" width="11.453125" style="1" customWidth="1"/>
    <col min="5137" max="5376" width="9.1796875" style="1"/>
    <col min="5377" max="5377" width="55.36328125" style="1" customWidth="1"/>
    <col min="5378" max="5387" width="10.453125" style="1" customWidth="1"/>
    <col min="5388" max="5388" width="10.453125" style="1" bestFit="1" customWidth="1"/>
    <col min="5389" max="5389" width="10.7265625" style="1" customWidth="1"/>
    <col min="5390" max="5390" width="11.1796875" style="1" customWidth="1"/>
    <col min="5391" max="5391" width="11.1796875" style="1" bestFit="1" customWidth="1"/>
    <col min="5392" max="5392" width="11.453125" style="1" customWidth="1"/>
    <col min="5393" max="5632" width="9.1796875" style="1"/>
    <col min="5633" max="5633" width="55.36328125" style="1" customWidth="1"/>
    <col min="5634" max="5643" width="10.453125" style="1" customWidth="1"/>
    <col min="5644" max="5644" width="10.453125" style="1" bestFit="1" customWidth="1"/>
    <col min="5645" max="5645" width="10.7265625" style="1" customWidth="1"/>
    <col min="5646" max="5646" width="11.1796875" style="1" customWidth="1"/>
    <col min="5647" max="5647" width="11.1796875" style="1" bestFit="1" customWidth="1"/>
    <col min="5648" max="5648" width="11.453125" style="1" customWidth="1"/>
    <col min="5649" max="5888" width="9.1796875" style="1"/>
    <col min="5889" max="5889" width="55.36328125" style="1" customWidth="1"/>
    <col min="5890" max="5899" width="10.453125" style="1" customWidth="1"/>
    <col min="5900" max="5900" width="10.453125" style="1" bestFit="1" customWidth="1"/>
    <col min="5901" max="5901" width="10.7265625" style="1" customWidth="1"/>
    <col min="5902" max="5902" width="11.1796875" style="1" customWidth="1"/>
    <col min="5903" max="5903" width="11.1796875" style="1" bestFit="1" customWidth="1"/>
    <col min="5904" max="5904" width="11.453125" style="1" customWidth="1"/>
    <col min="5905" max="6144" width="9.1796875" style="1"/>
    <col min="6145" max="6145" width="55.36328125" style="1" customWidth="1"/>
    <col min="6146" max="6155" width="10.453125" style="1" customWidth="1"/>
    <col min="6156" max="6156" width="10.453125" style="1" bestFit="1" customWidth="1"/>
    <col min="6157" max="6157" width="10.7265625" style="1" customWidth="1"/>
    <col min="6158" max="6158" width="11.1796875" style="1" customWidth="1"/>
    <col min="6159" max="6159" width="11.1796875" style="1" bestFit="1" customWidth="1"/>
    <col min="6160" max="6160" width="11.453125" style="1" customWidth="1"/>
    <col min="6161" max="6400" width="9.1796875" style="1"/>
    <col min="6401" max="6401" width="55.36328125" style="1" customWidth="1"/>
    <col min="6402" max="6411" width="10.453125" style="1" customWidth="1"/>
    <col min="6412" max="6412" width="10.453125" style="1" bestFit="1" customWidth="1"/>
    <col min="6413" max="6413" width="10.7265625" style="1" customWidth="1"/>
    <col min="6414" max="6414" width="11.1796875" style="1" customWidth="1"/>
    <col min="6415" max="6415" width="11.1796875" style="1" bestFit="1" customWidth="1"/>
    <col min="6416" max="6416" width="11.453125" style="1" customWidth="1"/>
    <col min="6417" max="6656" width="9.1796875" style="1"/>
    <col min="6657" max="6657" width="55.36328125" style="1" customWidth="1"/>
    <col min="6658" max="6667" width="10.453125" style="1" customWidth="1"/>
    <col min="6668" max="6668" width="10.453125" style="1" bestFit="1" customWidth="1"/>
    <col min="6669" max="6669" width="10.7265625" style="1" customWidth="1"/>
    <col min="6670" max="6670" width="11.1796875" style="1" customWidth="1"/>
    <col min="6671" max="6671" width="11.1796875" style="1" bestFit="1" customWidth="1"/>
    <col min="6672" max="6672" width="11.453125" style="1" customWidth="1"/>
    <col min="6673" max="6912" width="9.1796875" style="1"/>
    <col min="6913" max="6913" width="55.36328125" style="1" customWidth="1"/>
    <col min="6914" max="6923" width="10.453125" style="1" customWidth="1"/>
    <col min="6924" max="6924" width="10.453125" style="1" bestFit="1" customWidth="1"/>
    <col min="6925" max="6925" width="10.7265625" style="1" customWidth="1"/>
    <col min="6926" max="6926" width="11.1796875" style="1" customWidth="1"/>
    <col min="6927" max="6927" width="11.1796875" style="1" bestFit="1" customWidth="1"/>
    <col min="6928" max="6928" width="11.453125" style="1" customWidth="1"/>
    <col min="6929" max="7168" width="9.1796875" style="1"/>
    <col min="7169" max="7169" width="55.36328125" style="1" customWidth="1"/>
    <col min="7170" max="7179" width="10.453125" style="1" customWidth="1"/>
    <col min="7180" max="7180" width="10.453125" style="1" bestFit="1" customWidth="1"/>
    <col min="7181" max="7181" width="10.7265625" style="1" customWidth="1"/>
    <col min="7182" max="7182" width="11.1796875" style="1" customWidth="1"/>
    <col min="7183" max="7183" width="11.1796875" style="1" bestFit="1" customWidth="1"/>
    <col min="7184" max="7184" width="11.453125" style="1" customWidth="1"/>
    <col min="7185" max="7424" width="9.1796875" style="1"/>
    <col min="7425" max="7425" width="55.36328125" style="1" customWidth="1"/>
    <col min="7426" max="7435" width="10.453125" style="1" customWidth="1"/>
    <col min="7436" max="7436" width="10.453125" style="1" bestFit="1" customWidth="1"/>
    <col min="7437" max="7437" width="10.7265625" style="1" customWidth="1"/>
    <col min="7438" max="7438" width="11.1796875" style="1" customWidth="1"/>
    <col min="7439" max="7439" width="11.1796875" style="1" bestFit="1" customWidth="1"/>
    <col min="7440" max="7440" width="11.453125" style="1" customWidth="1"/>
    <col min="7441" max="7680" width="9.1796875" style="1"/>
    <col min="7681" max="7681" width="55.36328125" style="1" customWidth="1"/>
    <col min="7682" max="7691" width="10.453125" style="1" customWidth="1"/>
    <col min="7692" max="7692" width="10.453125" style="1" bestFit="1" customWidth="1"/>
    <col min="7693" max="7693" width="10.7265625" style="1" customWidth="1"/>
    <col min="7694" max="7694" width="11.1796875" style="1" customWidth="1"/>
    <col min="7695" max="7695" width="11.1796875" style="1" bestFit="1" customWidth="1"/>
    <col min="7696" max="7696" width="11.453125" style="1" customWidth="1"/>
    <col min="7697" max="7936" width="9.1796875" style="1"/>
    <col min="7937" max="7937" width="55.36328125" style="1" customWidth="1"/>
    <col min="7938" max="7947" width="10.453125" style="1" customWidth="1"/>
    <col min="7948" max="7948" width="10.453125" style="1" bestFit="1" customWidth="1"/>
    <col min="7949" max="7949" width="10.7265625" style="1" customWidth="1"/>
    <col min="7950" max="7950" width="11.1796875" style="1" customWidth="1"/>
    <col min="7951" max="7951" width="11.1796875" style="1" bestFit="1" customWidth="1"/>
    <col min="7952" max="7952" width="11.453125" style="1" customWidth="1"/>
    <col min="7953" max="8192" width="9.1796875" style="1"/>
    <col min="8193" max="8193" width="55.36328125" style="1" customWidth="1"/>
    <col min="8194" max="8203" width="10.453125" style="1" customWidth="1"/>
    <col min="8204" max="8204" width="10.453125" style="1" bestFit="1" customWidth="1"/>
    <col min="8205" max="8205" width="10.7265625" style="1" customWidth="1"/>
    <col min="8206" max="8206" width="11.1796875" style="1" customWidth="1"/>
    <col min="8207" max="8207" width="11.1796875" style="1" bestFit="1" customWidth="1"/>
    <col min="8208" max="8208" width="11.453125" style="1" customWidth="1"/>
    <col min="8209" max="8448" width="9.1796875" style="1"/>
    <col min="8449" max="8449" width="55.36328125" style="1" customWidth="1"/>
    <col min="8450" max="8459" width="10.453125" style="1" customWidth="1"/>
    <col min="8460" max="8460" width="10.453125" style="1" bestFit="1" customWidth="1"/>
    <col min="8461" max="8461" width="10.7265625" style="1" customWidth="1"/>
    <col min="8462" max="8462" width="11.1796875" style="1" customWidth="1"/>
    <col min="8463" max="8463" width="11.1796875" style="1" bestFit="1" customWidth="1"/>
    <col min="8464" max="8464" width="11.453125" style="1" customWidth="1"/>
    <col min="8465" max="8704" width="9.1796875" style="1"/>
    <col min="8705" max="8705" width="55.36328125" style="1" customWidth="1"/>
    <col min="8706" max="8715" width="10.453125" style="1" customWidth="1"/>
    <col min="8716" max="8716" width="10.453125" style="1" bestFit="1" customWidth="1"/>
    <col min="8717" max="8717" width="10.7265625" style="1" customWidth="1"/>
    <col min="8718" max="8718" width="11.1796875" style="1" customWidth="1"/>
    <col min="8719" max="8719" width="11.1796875" style="1" bestFit="1" customWidth="1"/>
    <col min="8720" max="8720" width="11.453125" style="1" customWidth="1"/>
    <col min="8721" max="8960" width="9.1796875" style="1"/>
    <col min="8961" max="8961" width="55.36328125" style="1" customWidth="1"/>
    <col min="8962" max="8971" width="10.453125" style="1" customWidth="1"/>
    <col min="8972" max="8972" width="10.453125" style="1" bestFit="1" customWidth="1"/>
    <col min="8973" max="8973" width="10.7265625" style="1" customWidth="1"/>
    <col min="8974" max="8974" width="11.1796875" style="1" customWidth="1"/>
    <col min="8975" max="8975" width="11.1796875" style="1" bestFit="1" customWidth="1"/>
    <col min="8976" max="8976" width="11.453125" style="1" customWidth="1"/>
    <col min="8977" max="9216" width="9.1796875" style="1"/>
    <col min="9217" max="9217" width="55.36328125" style="1" customWidth="1"/>
    <col min="9218" max="9227" width="10.453125" style="1" customWidth="1"/>
    <col min="9228" max="9228" width="10.453125" style="1" bestFit="1" customWidth="1"/>
    <col min="9229" max="9229" width="10.7265625" style="1" customWidth="1"/>
    <col min="9230" max="9230" width="11.1796875" style="1" customWidth="1"/>
    <col min="9231" max="9231" width="11.1796875" style="1" bestFit="1" customWidth="1"/>
    <col min="9232" max="9232" width="11.453125" style="1" customWidth="1"/>
    <col min="9233" max="9472" width="9.1796875" style="1"/>
    <col min="9473" max="9473" width="55.36328125" style="1" customWidth="1"/>
    <col min="9474" max="9483" width="10.453125" style="1" customWidth="1"/>
    <col min="9484" max="9484" width="10.453125" style="1" bestFit="1" customWidth="1"/>
    <col min="9485" max="9485" width="10.7265625" style="1" customWidth="1"/>
    <col min="9486" max="9486" width="11.1796875" style="1" customWidth="1"/>
    <col min="9487" max="9487" width="11.1796875" style="1" bestFit="1" customWidth="1"/>
    <col min="9488" max="9488" width="11.453125" style="1" customWidth="1"/>
    <col min="9489" max="9728" width="9.1796875" style="1"/>
    <col min="9729" max="9729" width="55.36328125" style="1" customWidth="1"/>
    <col min="9730" max="9739" width="10.453125" style="1" customWidth="1"/>
    <col min="9740" max="9740" width="10.453125" style="1" bestFit="1" customWidth="1"/>
    <col min="9741" max="9741" width="10.7265625" style="1" customWidth="1"/>
    <col min="9742" max="9742" width="11.1796875" style="1" customWidth="1"/>
    <col min="9743" max="9743" width="11.1796875" style="1" bestFit="1" customWidth="1"/>
    <col min="9744" max="9744" width="11.453125" style="1" customWidth="1"/>
    <col min="9745" max="9984" width="9.1796875" style="1"/>
    <col min="9985" max="9985" width="55.36328125" style="1" customWidth="1"/>
    <col min="9986" max="9995" width="10.453125" style="1" customWidth="1"/>
    <col min="9996" max="9996" width="10.453125" style="1" bestFit="1" customWidth="1"/>
    <col min="9997" max="9997" width="10.7265625" style="1" customWidth="1"/>
    <col min="9998" max="9998" width="11.1796875" style="1" customWidth="1"/>
    <col min="9999" max="9999" width="11.1796875" style="1" bestFit="1" customWidth="1"/>
    <col min="10000" max="10000" width="11.453125" style="1" customWidth="1"/>
    <col min="10001" max="10240" width="9.1796875" style="1"/>
    <col min="10241" max="10241" width="55.36328125" style="1" customWidth="1"/>
    <col min="10242" max="10251" width="10.453125" style="1" customWidth="1"/>
    <col min="10252" max="10252" width="10.453125" style="1" bestFit="1" customWidth="1"/>
    <col min="10253" max="10253" width="10.7265625" style="1" customWidth="1"/>
    <col min="10254" max="10254" width="11.1796875" style="1" customWidth="1"/>
    <col min="10255" max="10255" width="11.1796875" style="1" bestFit="1" customWidth="1"/>
    <col min="10256" max="10256" width="11.453125" style="1" customWidth="1"/>
    <col min="10257" max="10496" width="9.1796875" style="1"/>
    <col min="10497" max="10497" width="55.36328125" style="1" customWidth="1"/>
    <col min="10498" max="10507" width="10.453125" style="1" customWidth="1"/>
    <col min="10508" max="10508" width="10.453125" style="1" bestFit="1" customWidth="1"/>
    <col min="10509" max="10509" width="10.7265625" style="1" customWidth="1"/>
    <col min="10510" max="10510" width="11.1796875" style="1" customWidth="1"/>
    <col min="10511" max="10511" width="11.1796875" style="1" bestFit="1" customWidth="1"/>
    <col min="10512" max="10512" width="11.453125" style="1" customWidth="1"/>
    <col min="10513" max="10752" width="9.1796875" style="1"/>
    <col min="10753" max="10753" width="55.36328125" style="1" customWidth="1"/>
    <col min="10754" max="10763" width="10.453125" style="1" customWidth="1"/>
    <col min="10764" max="10764" width="10.453125" style="1" bestFit="1" customWidth="1"/>
    <col min="10765" max="10765" width="10.7265625" style="1" customWidth="1"/>
    <col min="10766" max="10766" width="11.1796875" style="1" customWidth="1"/>
    <col min="10767" max="10767" width="11.1796875" style="1" bestFit="1" customWidth="1"/>
    <col min="10768" max="10768" width="11.453125" style="1" customWidth="1"/>
    <col min="10769" max="11008" width="9.1796875" style="1"/>
    <col min="11009" max="11009" width="55.36328125" style="1" customWidth="1"/>
    <col min="11010" max="11019" width="10.453125" style="1" customWidth="1"/>
    <col min="11020" max="11020" width="10.453125" style="1" bestFit="1" customWidth="1"/>
    <col min="11021" max="11021" width="10.7265625" style="1" customWidth="1"/>
    <col min="11022" max="11022" width="11.1796875" style="1" customWidth="1"/>
    <col min="11023" max="11023" width="11.1796875" style="1" bestFit="1" customWidth="1"/>
    <col min="11024" max="11024" width="11.453125" style="1" customWidth="1"/>
    <col min="11025" max="11264" width="9.1796875" style="1"/>
    <col min="11265" max="11265" width="55.36328125" style="1" customWidth="1"/>
    <col min="11266" max="11275" width="10.453125" style="1" customWidth="1"/>
    <col min="11276" max="11276" width="10.453125" style="1" bestFit="1" customWidth="1"/>
    <col min="11277" max="11277" width="10.7265625" style="1" customWidth="1"/>
    <col min="11278" max="11278" width="11.1796875" style="1" customWidth="1"/>
    <col min="11279" max="11279" width="11.1796875" style="1" bestFit="1" customWidth="1"/>
    <col min="11280" max="11280" width="11.453125" style="1" customWidth="1"/>
    <col min="11281" max="11520" width="9.1796875" style="1"/>
    <col min="11521" max="11521" width="55.36328125" style="1" customWidth="1"/>
    <col min="11522" max="11531" width="10.453125" style="1" customWidth="1"/>
    <col min="11532" max="11532" width="10.453125" style="1" bestFit="1" customWidth="1"/>
    <col min="11533" max="11533" width="10.7265625" style="1" customWidth="1"/>
    <col min="11534" max="11534" width="11.1796875" style="1" customWidth="1"/>
    <col min="11535" max="11535" width="11.1796875" style="1" bestFit="1" customWidth="1"/>
    <col min="11536" max="11536" width="11.453125" style="1" customWidth="1"/>
    <col min="11537" max="11776" width="9.1796875" style="1"/>
    <col min="11777" max="11777" width="55.36328125" style="1" customWidth="1"/>
    <col min="11778" max="11787" width="10.453125" style="1" customWidth="1"/>
    <col min="11788" max="11788" width="10.453125" style="1" bestFit="1" customWidth="1"/>
    <col min="11789" max="11789" width="10.7265625" style="1" customWidth="1"/>
    <col min="11790" max="11790" width="11.1796875" style="1" customWidth="1"/>
    <col min="11791" max="11791" width="11.1796875" style="1" bestFit="1" customWidth="1"/>
    <col min="11792" max="11792" width="11.453125" style="1" customWidth="1"/>
    <col min="11793" max="12032" width="9.1796875" style="1"/>
    <col min="12033" max="12033" width="55.36328125" style="1" customWidth="1"/>
    <col min="12034" max="12043" width="10.453125" style="1" customWidth="1"/>
    <col min="12044" max="12044" width="10.453125" style="1" bestFit="1" customWidth="1"/>
    <col min="12045" max="12045" width="10.7265625" style="1" customWidth="1"/>
    <col min="12046" max="12046" width="11.1796875" style="1" customWidth="1"/>
    <col min="12047" max="12047" width="11.1796875" style="1" bestFit="1" customWidth="1"/>
    <col min="12048" max="12048" width="11.453125" style="1" customWidth="1"/>
    <col min="12049" max="12288" width="9.1796875" style="1"/>
    <col min="12289" max="12289" width="55.36328125" style="1" customWidth="1"/>
    <col min="12290" max="12299" width="10.453125" style="1" customWidth="1"/>
    <col min="12300" max="12300" width="10.453125" style="1" bestFit="1" customWidth="1"/>
    <col min="12301" max="12301" width="10.7265625" style="1" customWidth="1"/>
    <col min="12302" max="12302" width="11.1796875" style="1" customWidth="1"/>
    <col min="12303" max="12303" width="11.1796875" style="1" bestFit="1" customWidth="1"/>
    <col min="12304" max="12304" width="11.453125" style="1" customWidth="1"/>
    <col min="12305" max="12544" width="9.1796875" style="1"/>
    <col min="12545" max="12545" width="55.36328125" style="1" customWidth="1"/>
    <col min="12546" max="12555" width="10.453125" style="1" customWidth="1"/>
    <col min="12556" max="12556" width="10.453125" style="1" bestFit="1" customWidth="1"/>
    <col min="12557" max="12557" width="10.7265625" style="1" customWidth="1"/>
    <col min="12558" max="12558" width="11.1796875" style="1" customWidth="1"/>
    <col min="12559" max="12559" width="11.1796875" style="1" bestFit="1" customWidth="1"/>
    <col min="12560" max="12560" width="11.453125" style="1" customWidth="1"/>
    <col min="12561" max="12800" width="9.1796875" style="1"/>
    <col min="12801" max="12801" width="55.36328125" style="1" customWidth="1"/>
    <col min="12802" max="12811" width="10.453125" style="1" customWidth="1"/>
    <col min="12812" max="12812" width="10.453125" style="1" bestFit="1" customWidth="1"/>
    <col min="12813" max="12813" width="10.7265625" style="1" customWidth="1"/>
    <col min="12814" max="12814" width="11.1796875" style="1" customWidth="1"/>
    <col min="12815" max="12815" width="11.1796875" style="1" bestFit="1" customWidth="1"/>
    <col min="12816" max="12816" width="11.453125" style="1" customWidth="1"/>
    <col min="12817" max="13056" width="9.1796875" style="1"/>
    <col min="13057" max="13057" width="55.36328125" style="1" customWidth="1"/>
    <col min="13058" max="13067" width="10.453125" style="1" customWidth="1"/>
    <col min="13068" max="13068" width="10.453125" style="1" bestFit="1" customWidth="1"/>
    <col min="13069" max="13069" width="10.7265625" style="1" customWidth="1"/>
    <col min="13070" max="13070" width="11.1796875" style="1" customWidth="1"/>
    <col min="13071" max="13071" width="11.1796875" style="1" bestFit="1" customWidth="1"/>
    <col min="13072" max="13072" width="11.453125" style="1" customWidth="1"/>
    <col min="13073" max="13312" width="9.1796875" style="1"/>
    <col min="13313" max="13313" width="55.36328125" style="1" customWidth="1"/>
    <col min="13314" max="13323" width="10.453125" style="1" customWidth="1"/>
    <col min="13324" max="13324" width="10.453125" style="1" bestFit="1" customWidth="1"/>
    <col min="13325" max="13325" width="10.7265625" style="1" customWidth="1"/>
    <col min="13326" max="13326" width="11.1796875" style="1" customWidth="1"/>
    <col min="13327" max="13327" width="11.1796875" style="1" bestFit="1" customWidth="1"/>
    <col min="13328" max="13328" width="11.453125" style="1" customWidth="1"/>
    <col min="13329" max="13568" width="9.1796875" style="1"/>
    <col min="13569" max="13569" width="55.36328125" style="1" customWidth="1"/>
    <col min="13570" max="13579" width="10.453125" style="1" customWidth="1"/>
    <col min="13580" max="13580" width="10.453125" style="1" bestFit="1" customWidth="1"/>
    <col min="13581" max="13581" width="10.7265625" style="1" customWidth="1"/>
    <col min="13582" max="13582" width="11.1796875" style="1" customWidth="1"/>
    <col min="13583" max="13583" width="11.1796875" style="1" bestFit="1" customWidth="1"/>
    <col min="13584" max="13584" width="11.453125" style="1" customWidth="1"/>
    <col min="13585" max="13824" width="9.1796875" style="1"/>
    <col min="13825" max="13825" width="55.36328125" style="1" customWidth="1"/>
    <col min="13826" max="13835" width="10.453125" style="1" customWidth="1"/>
    <col min="13836" max="13836" width="10.453125" style="1" bestFit="1" customWidth="1"/>
    <col min="13837" max="13837" width="10.7265625" style="1" customWidth="1"/>
    <col min="13838" max="13838" width="11.1796875" style="1" customWidth="1"/>
    <col min="13839" max="13839" width="11.1796875" style="1" bestFit="1" customWidth="1"/>
    <col min="13840" max="13840" width="11.453125" style="1" customWidth="1"/>
    <col min="13841" max="14080" width="9.1796875" style="1"/>
    <col min="14081" max="14081" width="55.36328125" style="1" customWidth="1"/>
    <col min="14082" max="14091" width="10.453125" style="1" customWidth="1"/>
    <col min="14092" max="14092" width="10.453125" style="1" bestFit="1" customWidth="1"/>
    <col min="14093" max="14093" width="10.7265625" style="1" customWidth="1"/>
    <col min="14094" max="14094" width="11.1796875" style="1" customWidth="1"/>
    <col min="14095" max="14095" width="11.1796875" style="1" bestFit="1" customWidth="1"/>
    <col min="14096" max="14096" width="11.453125" style="1" customWidth="1"/>
    <col min="14097" max="14336" width="9.1796875" style="1"/>
    <col min="14337" max="14337" width="55.36328125" style="1" customWidth="1"/>
    <col min="14338" max="14347" width="10.453125" style="1" customWidth="1"/>
    <col min="14348" max="14348" width="10.453125" style="1" bestFit="1" customWidth="1"/>
    <col min="14349" max="14349" width="10.7265625" style="1" customWidth="1"/>
    <col min="14350" max="14350" width="11.1796875" style="1" customWidth="1"/>
    <col min="14351" max="14351" width="11.1796875" style="1" bestFit="1" customWidth="1"/>
    <col min="14352" max="14352" width="11.453125" style="1" customWidth="1"/>
    <col min="14353" max="14592" width="9.1796875" style="1"/>
    <col min="14593" max="14593" width="55.36328125" style="1" customWidth="1"/>
    <col min="14594" max="14603" width="10.453125" style="1" customWidth="1"/>
    <col min="14604" max="14604" width="10.453125" style="1" bestFit="1" customWidth="1"/>
    <col min="14605" max="14605" width="10.7265625" style="1" customWidth="1"/>
    <col min="14606" max="14606" width="11.1796875" style="1" customWidth="1"/>
    <col min="14607" max="14607" width="11.1796875" style="1" bestFit="1" customWidth="1"/>
    <col min="14608" max="14608" width="11.453125" style="1" customWidth="1"/>
    <col min="14609" max="14848" width="9.1796875" style="1"/>
    <col min="14849" max="14849" width="55.36328125" style="1" customWidth="1"/>
    <col min="14850" max="14859" width="10.453125" style="1" customWidth="1"/>
    <col min="14860" max="14860" width="10.453125" style="1" bestFit="1" customWidth="1"/>
    <col min="14861" max="14861" width="10.7265625" style="1" customWidth="1"/>
    <col min="14862" max="14862" width="11.1796875" style="1" customWidth="1"/>
    <col min="14863" max="14863" width="11.1796875" style="1" bestFit="1" customWidth="1"/>
    <col min="14864" max="14864" width="11.453125" style="1" customWidth="1"/>
    <col min="14865" max="15104" width="9.1796875" style="1"/>
    <col min="15105" max="15105" width="55.36328125" style="1" customWidth="1"/>
    <col min="15106" max="15115" width="10.453125" style="1" customWidth="1"/>
    <col min="15116" max="15116" width="10.453125" style="1" bestFit="1" customWidth="1"/>
    <col min="15117" max="15117" width="10.7265625" style="1" customWidth="1"/>
    <col min="15118" max="15118" width="11.1796875" style="1" customWidth="1"/>
    <col min="15119" max="15119" width="11.1796875" style="1" bestFit="1" customWidth="1"/>
    <col min="15120" max="15120" width="11.453125" style="1" customWidth="1"/>
    <col min="15121" max="15360" width="9.1796875" style="1"/>
    <col min="15361" max="15361" width="55.36328125" style="1" customWidth="1"/>
    <col min="15362" max="15371" width="10.453125" style="1" customWidth="1"/>
    <col min="15372" max="15372" width="10.453125" style="1" bestFit="1" customWidth="1"/>
    <col min="15373" max="15373" width="10.7265625" style="1" customWidth="1"/>
    <col min="15374" max="15374" width="11.1796875" style="1" customWidth="1"/>
    <col min="15375" max="15375" width="11.1796875" style="1" bestFit="1" customWidth="1"/>
    <col min="15376" max="15376" width="11.453125" style="1" customWidth="1"/>
    <col min="15377" max="15616" width="9.1796875" style="1"/>
    <col min="15617" max="15617" width="55.36328125" style="1" customWidth="1"/>
    <col min="15618" max="15627" width="10.453125" style="1" customWidth="1"/>
    <col min="15628" max="15628" width="10.453125" style="1" bestFit="1" customWidth="1"/>
    <col min="15629" max="15629" width="10.7265625" style="1" customWidth="1"/>
    <col min="15630" max="15630" width="11.1796875" style="1" customWidth="1"/>
    <col min="15631" max="15631" width="11.1796875" style="1" bestFit="1" customWidth="1"/>
    <col min="15632" max="15632" width="11.453125" style="1" customWidth="1"/>
    <col min="15633" max="15872" width="9.1796875" style="1"/>
    <col min="15873" max="15873" width="55.36328125" style="1" customWidth="1"/>
    <col min="15874" max="15883" width="10.453125" style="1" customWidth="1"/>
    <col min="15884" max="15884" width="10.453125" style="1" bestFit="1" customWidth="1"/>
    <col min="15885" max="15885" width="10.7265625" style="1" customWidth="1"/>
    <col min="15886" max="15886" width="11.1796875" style="1" customWidth="1"/>
    <col min="15887" max="15887" width="11.1796875" style="1" bestFit="1" customWidth="1"/>
    <col min="15888" max="15888" width="11.453125" style="1" customWidth="1"/>
    <col min="15889" max="16128" width="9.1796875" style="1"/>
    <col min="16129" max="16129" width="55.36328125" style="1" customWidth="1"/>
    <col min="16130" max="16139" width="10.453125" style="1" customWidth="1"/>
    <col min="16140" max="16140" width="10.453125" style="1" bestFit="1" customWidth="1"/>
    <col min="16141" max="16141" width="10.7265625" style="1" customWidth="1"/>
    <col min="16142" max="16142" width="11.1796875" style="1" customWidth="1"/>
    <col min="16143" max="16143" width="11.1796875" style="1" bestFit="1" customWidth="1"/>
    <col min="16144" max="16144" width="11.453125" style="1" customWidth="1"/>
    <col min="16145" max="16384" width="9.1796875" style="1"/>
  </cols>
  <sheetData>
    <row r="2" spans="1:31" ht="24" customHeight="1" x14ac:dyDescent="0.35">
      <c r="A2" s="131" t="s">
        <v>57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X2" s="89"/>
      <c r="Y2" s="89"/>
      <c r="Z2" s="89"/>
      <c r="AA2" s="89"/>
      <c r="AB2" s="89"/>
    </row>
    <row r="3" spans="1:31" x14ac:dyDescent="0.35">
      <c r="L3" s="1" t="s">
        <v>0</v>
      </c>
      <c r="N3" s="136" t="s">
        <v>0</v>
      </c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</row>
    <row r="4" spans="1:31" s="3" customFormat="1" ht="19" customHeight="1" x14ac:dyDescent="0.35">
      <c r="A4" s="134" t="s">
        <v>1</v>
      </c>
      <c r="B4" s="125" t="s">
        <v>2</v>
      </c>
      <c r="C4" s="132"/>
      <c r="D4" s="133"/>
      <c r="E4" s="125" t="s">
        <v>3</v>
      </c>
      <c r="F4" s="132"/>
      <c r="G4" s="133"/>
      <c r="H4" s="125" t="s">
        <v>4</v>
      </c>
      <c r="I4" s="132"/>
      <c r="J4" s="133"/>
      <c r="K4" s="125" t="s">
        <v>5</v>
      </c>
      <c r="L4" s="132"/>
      <c r="M4" s="133"/>
      <c r="N4" s="124" t="s">
        <v>6</v>
      </c>
      <c r="O4" s="124"/>
      <c r="P4" s="125"/>
      <c r="Q4" s="126" t="s">
        <v>7</v>
      </c>
      <c r="R4" s="127"/>
      <c r="S4" s="127"/>
      <c r="T4" s="126" t="s">
        <v>8</v>
      </c>
      <c r="U4" s="127"/>
      <c r="V4" s="128"/>
      <c r="W4" s="124" t="s">
        <v>9</v>
      </c>
      <c r="X4" s="124"/>
      <c r="Y4" s="124"/>
      <c r="Z4" s="129" t="s">
        <v>10</v>
      </c>
      <c r="AA4" s="129"/>
      <c r="AB4" s="129"/>
      <c r="AC4" s="121" t="s">
        <v>51</v>
      </c>
      <c r="AD4" s="122"/>
      <c r="AE4" s="123"/>
    </row>
    <row r="5" spans="1:31" s="3" customFormat="1" ht="19" customHeight="1" x14ac:dyDescent="0.35">
      <c r="A5" s="135"/>
      <c r="B5" s="4" t="s">
        <v>11</v>
      </c>
      <c r="C5" s="4" t="s">
        <v>12</v>
      </c>
      <c r="D5" s="5" t="s">
        <v>13</v>
      </c>
      <c r="E5" s="4" t="s">
        <v>11</v>
      </c>
      <c r="F5" s="4" t="s">
        <v>12</v>
      </c>
      <c r="G5" s="5" t="s">
        <v>13</v>
      </c>
      <c r="H5" s="4" t="s">
        <v>11</v>
      </c>
      <c r="I5" s="4" t="s">
        <v>12</v>
      </c>
      <c r="J5" s="5" t="s">
        <v>13</v>
      </c>
      <c r="K5" s="4" t="s">
        <v>11</v>
      </c>
      <c r="L5" s="4" t="s">
        <v>12</v>
      </c>
      <c r="M5" s="5" t="s">
        <v>13</v>
      </c>
      <c r="N5" s="70" t="s">
        <v>11</v>
      </c>
      <c r="O5" s="70" t="s">
        <v>12</v>
      </c>
      <c r="P5" s="71" t="s">
        <v>13</v>
      </c>
      <c r="Q5" s="70" t="s">
        <v>11</v>
      </c>
      <c r="R5" s="70" t="s">
        <v>12</v>
      </c>
      <c r="S5" s="72" t="s">
        <v>13</v>
      </c>
      <c r="T5" s="70" t="s">
        <v>11</v>
      </c>
      <c r="U5" s="70" t="s">
        <v>12</v>
      </c>
      <c r="V5" s="72" t="s">
        <v>13</v>
      </c>
      <c r="W5" s="73" t="s">
        <v>11</v>
      </c>
      <c r="X5" s="73" t="s">
        <v>12</v>
      </c>
      <c r="Y5" s="61" t="s">
        <v>13</v>
      </c>
      <c r="Z5" s="74" t="s">
        <v>11</v>
      </c>
      <c r="AA5" s="74" t="s">
        <v>12</v>
      </c>
      <c r="AB5" s="61" t="s">
        <v>13</v>
      </c>
      <c r="AC5" s="6" t="s">
        <v>11</v>
      </c>
      <c r="AD5" s="6" t="s">
        <v>12</v>
      </c>
      <c r="AE5" s="6" t="s">
        <v>13</v>
      </c>
    </row>
    <row r="6" spans="1:31" s="14" customFormat="1" ht="19" customHeight="1" x14ac:dyDescent="0.35">
      <c r="A6" s="85" t="s">
        <v>14</v>
      </c>
      <c r="B6" s="7">
        <v>35.323999999999998</v>
      </c>
      <c r="C6" s="7">
        <v>7.61</v>
      </c>
      <c r="D6" s="8">
        <f t="shared" ref="D6:D14" si="0">SUM(B6:C6)</f>
        <v>42.933999999999997</v>
      </c>
      <c r="E6" s="9">
        <v>29.88</v>
      </c>
      <c r="F6" s="10">
        <v>19.940000000000001</v>
      </c>
      <c r="G6" s="11">
        <f t="shared" ref="G6:G14" si="1">SUM(E6:F6)</f>
        <v>49.82</v>
      </c>
      <c r="H6" s="7">
        <v>36.69</v>
      </c>
      <c r="I6" s="7">
        <v>18.07</v>
      </c>
      <c r="J6" s="12">
        <f t="shared" ref="J6:J14" si="2">SUM(H6:I6)</f>
        <v>54.76</v>
      </c>
      <c r="K6" s="7">
        <v>34.113999999999997</v>
      </c>
      <c r="L6" s="7">
        <v>18.420000000000002</v>
      </c>
      <c r="M6" s="12">
        <f t="shared" ref="M6:M13" si="3">SUM(K6:L6)</f>
        <v>52.533999999999999</v>
      </c>
      <c r="N6" s="87">
        <f>43.42+2.633+2.095</f>
        <v>48.148000000000003</v>
      </c>
      <c r="O6" s="87">
        <f>16.207+12.366</f>
        <v>28.573</v>
      </c>
      <c r="P6" s="88">
        <f t="shared" ref="P6:P13" si="4">SUM(N6:O6)</f>
        <v>76.721000000000004</v>
      </c>
      <c r="Q6" s="77">
        <v>46.164999999999999</v>
      </c>
      <c r="R6" s="78">
        <v>64.274000000000001</v>
      </c>
      <c r="S6" s="78">
        <v>110.43899999999999</v>
      </c>
      <c r="T6" s="75">
        <f>177.454+1.735+3.363</f>
        <v>182.55200000000002</v>
      </c>
      <c r="U6" s="76">
        <v>42.621000000000002</v>
      </c>
      <c r="V6" s="79">
        <f>T6+U6</f>
        <v>225.17300000000003</v>
      </c>
      <c r="W6" s="75">
        <v>57.38</v>
      </c>
      <c r="X6" s="76">
        <f>16.914+0.05+0.065</f>
        <v>17.029000000000003</v>
      </c>
      <c r="Y6" s="76">
        <v>74.409000000000006</v>
      </c>
      <c r="Z6" s="77">
        <v>45.363999999999997</v>
      </c>
      <c r="AA6" s="78">
        <v>37.837000000000003</v>
      </c>
      <c r="AB6" s="79">
        <v>83.200999999999993</v>
      </c>
      <c r="AC6" s="34"/>
      <c r="AE6" s="35"/>
    </row>
    <row r="7" spans="1:31" s="14" customFormat="1" ht="19" customHeight="1" x14ac:dyDescent="0.35">
      <c r="A7" s="85" t="s">
        <v>15</v>
      </c>
      <c r="B7" s="7">
        <v>9.093</v>
      </c>
      <c r="C7" s="7">
        <v>130.53200000000001</v>
      </c>
      <c r="D7" s="8">
        <f t="shared" si="0"/>
        <v>139.625</v>
      </c>
      <c r="E7" s="15">
        <v>6.9930000000000003</v>
      </c>
      <c r="F7" s="7">
        <v>114.05800000000001</v>
      </c>
      <c r="G7" s="12">
        <f t="shared" si="1"/>
        <v>121.051</v>
      </c>
      <c r="H7" s="7">
        <v>7.8159999999999998</v>
      </c>
      <c r="I7" s="7">
        <v>37.798000000000002</v>
      </c>
      <c r="J7" s="12">
        <f t="shared" si="2"/>
        <v>45.614000000000004</v>
      </c>
      <c r="K7" s="7">
        <v>6.02</v>
      </c>
      <c r="L7" s="7">
        <v>10.222</v>
      </c>
      <c r="M7" s="12">
        <f t="shared" si="3"/>
        <v>16.241999999999997</v>
      </c>
      <c r="N7" s="87">
        <v>7.2670000000000003</v>
      </c>
      <c r="O7" s="87">
        <v>53.576000000000001</v>
      </c>
      <c r="P7" s="88">
        <f t="shared" si="4"/>
        <v>60.843000000000004</v>
      </c>
      <c r="Q7" s="76">
        <v>7.5</v>
      </c>
      <c r="R7" s="76">
        <v>46.529000000000003</v>
      </c>
      <c r="S7" s="76">
        <v>54.029000000000003</v>
      </c>
      <c r="T7" s="75">
        <v>5.9249999999999998</v>
      </c>
      <c r="U7" s="76">
        <v>110.663</v>
      </c>
      <c r="V7" s="79">
        <f t="shared" ref="V7:V13" si="5">T7+U7</f>
        <v>116.58799999999999</v>
      </c>
      <c r="W7" s="75">
        <v>7.6269999999999998</v>
      </c>
      <c r="X7" s="76">
        <v>151.648</v>
      </c>
      <c r="Y7" s="76">
        <f t="shared" ref="Y7:Y13" si="6">W7+X7</f>
        <v>159.27500000000001</v>
      </c>
      <c r="Z7" s="75">
        <v>7.4820000000000002</v>
      </c>
      <c r="AA7" s="76">
        <v>246.148</v>
      </c>
      <c r="AB7" s="79">
        <f t="shared" ref="AB7:AB13" si="7">SUM(Z7:AA7)</f>
        <v>253.63</v>
      </c>
      <c r="AC7" s="34"/>
      <c r="AE7" s="35"/>
    </row>
    <row r="8" spans="1:31" s="14" customFormat="1" ht="19" customHeight="1" x14ac:dyDescent="0.35">
      <c r="A8" s="85" t="s">
        <v>16</v>
      </c>
      <c r="B8" s="7">
        <v>8.4390000000000001</v>
      </c>
      <c r="C8" s="7">
        <v>13.926</v>
      </c>
      <c r="D8" s="8">
        <f t="shared" si="0"/>
        <v>22.365000000000002</v>
      </c>
      <c r="E8" s="15">
        <v>8.452</v>
      </c>
      <c r="F8" s="7">
        <v>2.536</v>
      </c>
      <c r="G8" s="12">
        <f t="shared" si="1"/>
        <v>10.988</v>
      </c>
      <c r="H8" s="7">
        <v>9.625</v>
      </c>
      <c r="I8" s="7">
        <v>3.6739999999999999</v>
      </c>
      <c r="J8" s="12">
        <f t="shared" si="2"/>
        <v>13.298999999999999</v>
      </c>
      <c r="K8" s="7">
        <v>10.202999999999999</v>
      </c>
      <c r="L8" s="7">
        <v>13.523999999999999</v>
      </c>
      <c r="M8" s="12">
        <f t="shared" si="3"/>
        <v>23.726999999999997</v>
      </c>
      <c r="N8" s="87">
        <v>9.4030000000000005</v>
      </c>
      <c r="O8" s="87">
        <v>25.027999999999999</v>
      </c>
      <c r="P8" s="88">
        <f t="shared" si="4"/>
        <v>34.430999999999997</v>
      </c>
      <c r="Q8" s="76">
        <v>9.4239999999999995</v>
      </c>
      <c r="R8" s="76">
        <v>13.227</v>
      </c>
      <c r="S8" s="76">
        <v>22.651</v>
      </c>
      <c r="T8" s="75">
        <v>9.6950000000000003</v>
      </c>
      <c r="U8" s="76">
        <v>33.338999999999999</v>
      </c>
      <c r="V8" s="79">
        <f t="shared" si="5"/>
        <v>43.033999999999999</v>
      </c>
      <c r="W8" s="75">
        <v>9.6980000000000004</v>
      </c>
      <c r="X8" s="76">
        <v>16.847999999999999</v>
      </c>
      <c r="Y8" s="76">
        <f t="shared" si="6"/>
        <v>26.545999999999999</v>
      </c>
      <c r="Z8" s="75">
        <v>9.9039999999999999</v>
      </c>
      <c r="AA8" s="76">
        <v>19.056000000000001</v>
      </c>
      <c r="AB8" s="79">
        <f t="shared" si="7"/>
        <v>28.96</v>
      </c>
      <c r="AC8" s="34"/>
      <c r="AE8" s="35"/>
    </row>
    <row r="9" spans="1:31" s="14" customFormat="1" ht="19" customHeight="1" x14ac:dyDescent="0.35">
      <c r="A9" s="85" t="s">
        <v>17</v>
      </c>
      <c r="B9" s="7">
        <v>4.8470000000000004</v>
      </c>
      <c r="C9" s="7">
        <v>7.8079999999999998</v>
      </c>
      <c r="D9" s="8">
        <f t="shared" si="0"/>
        <v>12.655000000000001</v>
      </c>
      <c r="E9" s="15">
        <v>4.6710000000000003</v>
      </c>
      <c r="F9" s="7">
        <v>4.6639999999999997</v>
      </c>
      <c r="G9" s="12">
        <f t="shared" si="1"/>
        <v>9.3350000000000009</v>
      </c>
      <c r="H9" s="7">
        <v>5.335</v>
      </c>
      <c r="I9" s="7">
        <v>1.67</v>
      </c>
      <c r="J9" s="12">
        <f t="shared" si="2"/>
        <v>7.0049999999999999</v>
      </c>
      <c r="K9" s="7">
        <v>5.2930000000000001</v>
      </c>
      <c r="L9" s="7">
        <v>2.54</v>
      </c>
      <c r="M9" s="12">
        <f t="shared" si="3"/>
        <v>7.8330000000000002</v>
      </c>
      <c r="N9" s="87" t="s">
        <v>18</v>
      </c>
      <c r="O9" s="87" t="s">
        <v>18</v>
      </c>
      <c r="P9" s="88" t="s">
        <v>18</v>
      </c>
      <c r="Q9" s="76" t="s">
        <v>18</v>
      </c>
      <c r="R9" s="76" t="s">
        <v>18</v>
      </c>
      <c r="S9" s="76" t="s">
        <v>18</v>
      </c>
      <c r="T9" s="75">
        <v>0</v>
      </c>
      <c r="U9" s="76">
        <v>0</v>
      </c>
      <c r="V9" s="79">
        <f t="shared" si="5"/>
        <v>0</v>
      </c>
      <c r="W9" s="75">
        <v>0</v>
      </c>
      <c r="X9" s="76">
        <v>0</v>
      </c>
      <c r="Y9" s="76">
        <f t="shared" si="6"/>
        <v>0</v>
      </c>
      <c r="Z9" s="75"/>
      <c r="AA9" s="76"/>
      <c r="AB9" s="79">
        <f t="shared" si="7"/>
        <v>0</v>
      </c>
      <c r="AC9" s="34"/>
      <c r="AE9" s="35"/>
    </row>
    <row r="10" spans="1:31" s="14" customFormat="1" ht="19" customHeight="1" x14ac:dyDescent="0.35">
      <c r="A10" s="85" t="s">
        <v>19</v>
      </c>
      <c r="B10" s="7">
        <v>157.35900000000001</v>
      </c>
      <c r="C10" s="7">
        <v>58.850700000000003</v>
      </c>
      <c r="D10" s="8">
        <f t="shared" si="0"/>
        <v>216.2097</v>
      </c>
      <c r="E10" s="15">
        <v>162.53399999999999</v>
      </c>
      <c r="F10" s="7">
        <v>59.435000000000002</v>
      </c>
      <c r="G10" s="12">
        <f t="shared" si="1"/>
        <v>221.96899999999999</v>
      </c>
      <c r="H10" s="7">
        <v>184.05500000000001</v>
      </c>
      <c r="I10" s="7">
        <v>94.159000000000006</v>
      </c>
      <c r="J10" s="12">
        <f t="shared" si="2"/>
        <v>278.214</v>
      </c>
      <c r="K10" s="7">
        <v>197.37899999999999</v>
      </c>
      <c r="L10" s="7">
        <v>49.607999999999997</v>
      </c>
      <c r="M10" s="12">
        <f t="shared" si="3"/>
        <v>246.98699999999999</v>
      </c>
      <c r="N10" s="87">
        <v>273.11799999999999</v>
      </c>
      <c r="O10" s="87">
        <v>89.397999999999996</v>
      </c>
      <c r="P10" s="88">
        <f t="shared" si="4"/>
        <v>362.51599999999996</v>
      </c>
      <c r="Q10" s="76">
        <v>276.65300000000002</v>
      </c>
      <c r="R10" s="76">
        <v>83.001000000000005</v>
      </c>
      <c r="S10" s="76">
        <v>359.654</v>
      </c>
      <c r="T10" s="75">
        <v>220.09800000000001</v>
      </c>
      <c r="U10" s="76">
        <v>48.32</v>
      </c>
      <c r="V10" s="79">
        <f t="shared" si="5"/>
        <v>268.41800000000001</v>
      </c>
      <c r="W10" s="75">
        <v>311.02800000000002</v>
      </c>
      <c r="X10" s="76">
        <v>36.628</v>
      </c>
      <c r="Y10" s="76">
        <f t="shared" si="6"/>
        <v>347.65600000000001</v>
      </c>
      <c r="Z10" s="75">
        <v>343.67500000000001</v>
      </c>
      <c r="AA10" s="76">
        <v>53.100999999999999</v>
      </c>
      <c r="AB10" s="79">
        <f t="shared" si="7"/>
        <v>396.77600000000001</v>
      </c>
      <c r="AC10" s="34"/>
      <c r="AE10" s="35"/>
    </row>
    <row r="11" spans="1:31" s="14" customFormat="1" ht="19" customHeight="1" x14ac:dyDescent="0.35">
      <c r="A11" s="85" t="s">
        <v>20</v>
      </c>
      <c r="B11" s="7">
        <v>35.548999999999999</v>
      </c>
      <c r="C11" s="7">
        <v>8.0018059299999997</v>
      </c>
      <c r="D11" s="8">
        <f t="shared" si="0"/>
        <v>43.550805929999996</v>
      </c>
      <c r="E11" s="15">
        <v>35.130000000000003</v>
      </c>
      <c r="F11" s="7">
        <v>8.0920000000000005</v>
      </c>
      <c r="G11" s="12">
        <f t="shared" si="1"/>
        <v>43.222000000000001</v>
      </c>
      <c r="H11" s="7">
        <v>43.73</v>
      </c>
      <c r="I11" s="7">
        <v>7.5519999999999996</v>
      </c>
      <c r="J11" s="12">
        <f t="shared" si="2"/>
        <v>51.281999999999996</v>
      </c>
      <c r="K11" s="7">
        <v>43.287999999999997</v>
      </c>
      <c r="L11" s="7">
        <v>5.1970000000000001</v>
      </c>
      <c r="M11" s="12">
        <f t="shared" si="3"/>
        <v>48.484999999999999</v>
      </c>
      <c r="N11" s="87">
        <v>48.618000000000002</v>
      </c>
      <c r="O11" s="87">
        <v>7.407</v>
      </c>
      <c r="P11" s="88">
        <f t="shared" si="4"/>
        <v>56.025000000000006</v>
      </c>
      <c r="Q11" s="76">
        <v>49.896000000000001</v>
      </c>
      <c r="R11" s="76">
        <v>4.84</v>
      </c>
      <c r="S11" s="76">
        <v>54.736000000000004</v>
      </c>
      <c r="T11" s="75">
        <v>48.277000000000001</v>
      </c>
      <c r="U11" s="76">
        <v>14.084</v>
      </c>
      <c r="V11" s="79">
        <f t="shared" si="5"/>
        <v>62.361000000000004</v>
      </c>
      <c r="W11" s="75">
        <v>74.914000000000001</v>
      </c>
      <c r="X11" s="76">
        <v>4.1070000000000002</v>
      </c>
      <c r="Y11" s="76">
        <f t="shared" si="6"/>
        <v>79.021000000000001</v>
      </c>
      <c r="Z11" s="75">
        <v>80.77</v>
      </c>
      <c r="AA11" s="76">
        <v>4.0389999999999997</v>
      </c>
      <c r="AB11" s="79">
        <f t="shared" si="7"/>
        <v>84.808999999999997</v>
      </c>
      <c r="AC11" s="34"/>
      <c r="AE11" s="35"/>
    </row>
    <row r="12" spans="1:31" s="14" customFormat="1" ht="19" customHeight="1" x14ac:dyDescent="0.35">
      <c r="A12" s="86" t="s">
        <v>21</v>
      </c>
      <c r="B12" s="7">
        <v>12.167</v>
      </c>
      <c r="C12" s="7">
        <v>70.483999999999995</v>
      </c>
      <c r="D12" s="8">
        <f t="shared" si="0"/>
        <v>82.650999999999996</v>
      </c>
      <c r="E12" s="15">
        <v>11.843999999999999</v>
      </c>
      <c r="F12" s="7">
        <v>95.997</v>
      </c>
      <c r="G12" s="12">
        <f t="shared" si="1"/>
        <v>107.84099999999999</v>
      </c>
      <c r="H12" s="7">
        <v>13.515000000000001</v>
      </c>
      <c r="I12" s="7">
        <v>131.803</v>
      </c>
      <c r="J12" s="12">
        <f t="shared" si="2"/>
        <v>145.31799999999998</v>
      </c>
      <c r="K12" s="7">
        <v>13.9</v>
      </c>
      <c r="L12" s="7">
        <v>60.646999999999998</v>
      </c>
      <c r="M12" s="12">
        <f t="shared" si="3"/>
        <v>74.546999999999997</v>
      </c>
      <c r="N12" s="87">
        <v>10.994999999999999</v>
      </c>
      <c r="O12" s="87">
        <v>23.501999999999999</v>
      </c>
      <c r="P12" s="88">
        <f t="shared" si="4"/>
        <v>34.497</v>
      </c>
      <c r="Q12" s="76">
        <v>9.2509999999999994</v>
      </c>
      <c r="R12" s="76">
        <v>8.35</v>
      </c>
      <c r="S12" s="76">
        <v>17.600999999999999</v>
      </c>
      <c r="T12" s="75">
        <v>16.207999999999998</v>
      </c>
      <c r="U12" s="76">
        <v>10.644</v>
      </c>
      <c r="V12" s="79">
        <f t="shared" si="5"/>
        <v>26.851999999999997</v>
      </c>
      <c r="W12" s="75">
        <v>17.225999999999999</v>
      </c>
      <c r="X12" s="76">
        <v>10.228</v>
      </c>
      <c r="Y12" s="76">
        <f t="shared" si="6"/>
        <v>27.454000000000001</v>
      </c>
      <c r="Z12" s="75">
        <v>16.390999999999998</v>
      </c>
      <c r="AA12" s="76">
        <v>23.837</v>
      </c>
      <c r="AB12" s="79">
        <f t="shared" si="7"/>
        <v>40.227999999999994</v>
      </c>
      <c r="AC12" s="34"/>
      <c r="AE12" s="35"/>
    </row>
    <row r="13" spans="1:31" s="14" customFormat="1" ht="19" customHeight="1" x14ac:dyDescent="0.35">
      <c r="A13" s="86" t="s">
        <v>22</v>
      </c>
      <c r="B13" s="7">
        <v>1.298</v>
      </c>
      <c r="C13" s="7">
        <v>19.443148279999999</v>
      </c>
      <c r="D13" s="8">
        <f t="shared" si="0"/>
        <v>20.741148279999997</v>
      </c>
      <c r="E13" s="15">
        <v>1.423</v>
      </c>
      <c r="F13" s="7">
        <v>37.737000000000002</v>
      </c>
      <c r="G13" s="12">
        <f t="shared" si="1"/>
        <v>39.160000000000004</v>
      </c>
      <c r="H13" s="7">
        <v>1.62</v>
      </c>
      <c r="I13" s="7">
        <v>37.411000000000001</v>
      </c>
      <c r="J13" s="12">
        <f t="shared" si="2"/>
        <v>39.030999999999999</v>
      </c>
      <c r="K13" s="7">
        <v>1.82</v>
      </c>
      <c r="L13" s="7">
        <v>52.286999999999999</v>
      </c>
      <c r="M13" s="12">
        <f t="shared" si="3"/>
        <v>54.106999999999999</v>
      </c>
      <c r="N13" s="87">
        <v>3.0289999999999999</v>
      </c>
      <c r="O13" s="87">
        <v>72.817999999999998</v>
      </c>
      <c r="P13" s="88">
        <f t="shared" si="4"/>
        <v>75.846999999999994</v>
      </c>
      <c r="Q13" s="76">
        <v>2.83</v>
      </c>
      <c r="R13" s="76">
        <v>45.771000000000001</v>
      </c>
      <c r="S13" s="76">
        <v>48.600999999999999</v>
      </c>
      <c r="T13" s="80">
        <v>4.2750000000000004</v>
      </c>
      <c r="U13" s="76">
        <v>7.86</v>
      </c>
      <c r="V13" s="79">
        <f t="shared" si="5"/>
        <v>12.135000000000002</v>
      </c>
      <c r="W13" s="80">
        <v>2.3109999999999999</v>
      </c>
      <c r="X13" s="81">
        <v>5.3979999999999997</v>
      </c>
      <c r="Y13" s="81">
        <f t="shared" si="6"/>
        <v>7.7089999999999996</v>
      </c>
      <c r="Z13" s="80">
        <v>3.1230000000000002</v>
      </c>
      <c r="AA13" s="81">
        <v>3.2690000000000001</v>
      </c>
      <c r="AB13" s="82">
        <f t="shared" si="7"/>
        <v>6.3920000000000003</v>
      </c>
      <c r="AC13" s="34"/>
      <c r="AE13" s="35"/>
    </row>
    <row r="14" spans="1:31" s="14" customFormat="1" ht="19" customHeight="1" x14ac:dyDescent="0.35">
      <c r="A14" s="69" t="s">
        <v>13</v>
      </c>
      <c r="B14" s="16">
        <v>264.07600000000002</v>
      </c>
      <c r="C14" s="16">
        <v>316.65565420999997</v>
      </c>
      <c r="D14" s="17">
        <f t="shared" si="0"/>
        <v>580.73165420999999</v>
      </c>
      <c r="E14" s="18">
        <v>260.92699999999996</v>
      </c>
      <c r="F14" s="16">
        <v>342.45900000000006</v>
      </c>
      <c r="G14" s="19">
        <f t="shared" si="1"/>
        <v>603.38599999999997</v>
      </c>
      <c r="H14" s="16">
        <v>302.38600000000002</v>
      </c>
      <c r="I14" s="16">
        <v>332.137</v>
      </c>
      <c r="J14" s="19">
        <f t="shared" si="2"/>
        <v>634.52300000000002</v>
      </c>
      <c r="K14" s="16">
        <f t="shared" ref="K14:P14" si="8">SUM(K6:K13)</f>
        <v>312.01699999999994</v>
      </c>
      <c r="L14" s="16">
        <f t="shared" si="8"/>
        <v>212.44499999999999</v>
      </c>
      <c r="M14" s="19">
        <f t="shared" si="8"/>
        <v>524.46199999999999</v>
      </c>
      <c r="N14" s="20">
        <f t="shared" si="8"/>
        <v>400.57800000000003</v>
      </c>
      <c r="O14" s="20">
        <f t="shared" si="8"/>
        <v>300.30200000000002</v>
      </c>
      <c r="P14" s="21">
        <f t="shared" si="8"/>
        <v>700.87999999999988</v>
      </c>
      <c r="Q14" s="22">
        <v>401.71899999999999</v>
      </c>
      <c r="R14" s="23">
        <v>265.99200000000002</v>
      </c>
      <c r="S14" s="23">
        <v>667.71100000000001</v>
      </c>
      <c r="T14" s="33">
        <f t="shared" ref="T14:Y14" si="9">SUM(T6:T13)</f>
        <v>487.03</v>
      </c>
      <c r="U14" s="6">
        <f t="shared" si="9"/>
        <v>267.53100000000001</v>
      </c>
      <c r="V14" s="6">
        <f t="shared" si="9"/>
        <v>754.56099999999992</v>
      </c>
      <c r="W14" s="83">
        <f t="shared" si="9"/>
        <v>480.18400000000003</v>
      </c>
      <c r="X14" s="83">
        <f t="shared" si="9"/>
        <v>241.88599999999997</v>
      </c>
      <c r="Y14" s="84">
        <f t="shared" si="9"/>
        <v>722.06999999999982</v>
      </c>
      <c r="Z14" s="83">
        <f>SUM(Z6:Z13)</f>
        <v>506.709</v>
      </c>
      <c r="AA14" s="83">
        <f t="shared" ref="AA14:AB14" si="10">SUM(AA6:AA13)</f>
        <v>387.28699999999998</v>
      </c>
      <c r="AB14" s="83">
        <f t="shared" si="10"/>
        <v>893.99599999999998</v>
      </c>
      <c r="AC14" s="57"/>
      <c r="AD14" s="57"/>
      <c r="AE14" s="57"/>
    </row>
    <row r="15" spans="1:31" s="14" customFormat="1" ht="19.5" customHeight="1" x14ac:dyDescent="0.35">
      <c r="A15" s="62"/>
      <c r="B15" s="63"/>
      <c r="C15" s="63"/>
      <c r="D15" s="64"/>
      <c r="E15" s="63"/>
      <c r="F15" s="63"/>
      <c r="G15" s="64"/>
      <c r="H15" s="63"/>
      <c r="I15" s="63"/>
      <c r="J15" s="64"/>
      <c r="K15" s="63"/>
      <c r="L15" s="63"/>
      <c r="M15" s="64"/>
      <c r="N15" s="65"/>
      <c r="O15" s="65"/>
      <c r="P15" s="66"/>
      <c r="Q15" s="67"/>
      <c r="R15" s="67"/>
      <c r="S15" s="67"/>
      <c r="T15" s="3"/>
      <c r="U15" s="3"/>
      <c r="V15" s="3"/>
      <c r="W15" s="3"/>
      <c r="X15" s="3"/>
      <c r="Y15" s="68"/>
      <c r="Z15" s="3"/>
      <c r="AA15" s="3"/>
      <c r="AB15" s="3"/>
    </row>
    <row r="16" spans="1:31" s="14" customFormat="1" ht="23" customHeight="1" x14ac:dyDescent="0.35">
      <c r="A16" s="130" t="s">
        <v>47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Y16" s="13"/>
    </row>
    <row r="17" spans="1:22" x14ac:dyDescent="0.35">
      <c r="A17" s="24"/>
      <c r="B17" s="25"/>
      <c r="C17" s="25"/>
      <c r="D17" s="25"/>
      <c r="E17" s="25"/>
      <c r="F17" s="25"/>
      <c r="G17" s="25"/>
      <c r="H17" s="25"/>
      <c r="I17" s="25"/>
    </row>
    <row r="18" spans="1:22" x14ac:dyDescent="0.35">
      <c r="A18" s="26"/>
      <c r="B18" s="27"/>
      <c r="C18" s="27"/>
      <c r="D18" s="27"/>
      <c r="E18" s="27"/>
      <c r="F18" s="27"/>
      <c r="G18" s="27"/>
      <c r="H18" s="27"/>
      <c r="I18" s="27"/>
      <c r="L18" s="28"/>
    </row>
    <row r="19" spans="1:22" x14ac:dyDescent="0.35">
      <c r="A19" s="26"/>
      <c r="B19" s="27"/>
      <c r="C19" s="27"/>
      <c r="D19" s="27"/>
      <c r="E19" s="27"/>
      <c r="F19" s="27"/>
      <c r="G19" s="27"/>
      <c r="H19" s="27"/>
      <c r="I19" s="27"/>
      <c r="V19" s="29"/>
    </row>
    <row r="21" spans="1:22" x14ac:dyDescent="0.35">
      <c r="A21" s="30"/>
    </row>
    <row r="50" spans="1:9" ht="17.5" x14ac:dyDescent="0.35">
      <c r="A50" s="31"/>
      <c r="B50" s="32"/>
      <c r="C50" s="32"/>
      <c r="D50" s="32"/>
      <c r="E50" s="32"/>
      <c r="F50" s="32"/>
      <c r="G50" s="32"/>
      <c r="H50" s="32"/>
      <c r="I50" s="32"/>
    </row>
  </sheetData>
  <mergeCells count="14">
    <mergeCell ref="A16:O16"/>
    <mergeCell ref="A2:Q2"/>
    <mergeCell ref="K4:M4"/>
    <mergeCell ref="A4:A5"/>
    <mergeCell ref="B4:D4"/>
    <mergeCell ref="E4:G4"/>
    <mergeCell ref="H4:J4"/>
    <mergeCell ref="N3:AB3"/>
    <mergeCell ref="AC4:AE4"/>
    <mergeCell ref="N4:P4"/>
    <mergeCell ref="Q4:S4"/>
    <mergeCell ref="T4:V4"/>
    <mergeCell ref="W4:Y4"/>
    <mergeCell ref="Z4:AB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9A59F-C372-47A2-B563-F82432D8D302}">
  <dimension ref="A1:E16"/>
  <sheetViews>
    <sheetView topLeftCell="A2" workbookViewId="0">
      <selection activeCell="E15" sqref="E15"/>
    </sheetView>
  </sheetViews>
  <sheetFormatPr defaultRowHeight="14.5" x14ac:dyDescent="0.35"/>
  <cols>
    <col min="1" max="1" width="27.90625" customWidth="1"/>
    <col min="2" max="5" width="19.7265625" customWidth="1"/>
  </cols>
  <sheetData>
    <row r="1" spans="1:5" ht="23.5" customHeight="1" x14ac:dyDescent="0.35">
      <c r="A1" s="130" t="s">
        <v>39</v>
      </c>
      <c r="B1" s="130"/>
      <c r="C1" s="130"/>
      <c r="D1" s="130"/>
      <c r="E1" s="130"/>
    </row>
    <row r="2" spans="1:5" ht="23.5" customHeight="1" thickBot="1" x14ac:dyDescent="0.4">
      <c r="A2" s="36"/>
      <c r="B2" s="37"/>
      <c r="C2" s="37"/>
    </row>
    <row r="3" spans="1:5" ht="18" customHeight="1" x14ac:dyDescent="0.35">
      <c r="A3" s="137" t="s">
        <v>23</v>
      </c>
      <c r="B3" s="139" t="s">
        <v>24</v>
      </c>
      <c r="C3" s="139"/>
      <c r="D3" s="139" t="s">
        <v>25</v>
      </c>
      <c r="E3" s="140"/>
    </row>
    <row r="4" spans="1:5" ht="18" customHeight="1" x14ac:dyDescent="0.35">
      <c r="A4" s="138"/>
      <c r="B4" s="38" t="s">
        <v>26</v>
      </c>
      <c r="C4" s="53" t="s">
        <v>12</v>
      </c>
      <c r="D4" s="38" t="s">
        <v>26</v>
      </c>
      <c r="E4" s="93" t="s">
        <v>12</v>
      </c>
    </row>
    <row r="5" spans="1:5" ht="18" customHeight="1" x14ac:dyDescent="0.35">
      <c r="A5" s="94" t="s">
        <v>27</v>
      </c>
      <c r="B5" s="52" t="s">
        <v>18</v>
      </c>
      <c r="C5" s="48">
        <v>11.549999999999997</v>
      </c>
      <c r="D5" s="45" t="s">
        <v>18</v>
      </c>
      <c r="E5" s="95">
        <v>11.13</v>
      </c>
    </row>
    <row r="6" spans="1:5" ht="18" customHeight="1" x14ac:dyDescent="0.35">
      <c r="A6" s="94" t="s">
        <v>15</v>
      </c>
      <c r="B6" s="50" t="s">
        <v>18</v>
      </c>
      <c r="C6" s="44">
        <v>41.300000000000004</v>
      </c>
      <c r="D6" s="46" t="s">
        <v>18</v>
      </c>
      <c r="E6" s="95">
        <v>81.23</v>
      </c>
    </row>
    <row r="7" spans="1:5" ht="18" customHeight="1" x14ac:dyDescent="0.35">
      <c r="A7" s="94" t="s">
        <v>16</v>
      </c>
      <c r="B7" s="50" t="s">
        <v>18</v>
      </c>
      <c r="C7" s="44">
        <v>3.16</v>
      </c>
      <c r="D7" s="46" t="s">
        <v>18</v>
      </c>
      <c r="E7" s="95">
        <v>24.32</v>
      </c>
    </row>
    <row r="8" spans="1:5" ht="18" customHeight="1" x14ac:dyDescent="0.35">
      <c r="A8" s="94" t="s">
        <v>17</v>
      </c>
      <c r="B8" s="50" t="s">
        <v>18</v>
      </c>
      <c r="C8" s="44">
        <v>3.1850000000000001</v>
      </c>
      <c r="D8" s="46" t="s">
        <v>18</v>
      </c>
      <c r="E8" s="95">
        <v>10.15</v>
      </c>
    </row>
    <row r="9" spans="1:5" ht="18" customHeight="1" x14ac:dyDescent="0.35">
      <c r="A9" s="94" t="s">
        <v>19</v>
      </c>
      <c r="B9" s="50" t="s">
        <v>18</v>
      </c>
      <c r="C9" s="44">
        <v>289.024</v>
      </c>
      <c r="D9" s="46" t="s">
        <v>18</v>
      </c>
      <c r="E9" s="96">
        <v>457.065</v>
      </c>
    </row>
    <row r="10" spans="1:5" ht="18" customHeight="1" x14ac:dyDescent="0.35">
      <c r="A10" s="94" t="s">
        <v>20</v>
      </c>
      <c r="B10" s="50" t="s">
        <v>18</v>
      </c>
      <c r="C10" s="44">
        <v>15.549999999999997</v>
      </c>
      <c r="D10" s="46" t="s">
        <v>18</v>
      </c>
      <c r="E10" s="95">
        <v>0.1</v>
      </c>
    </row>
    <row r="11" spans="1:5" ht="18" customHeight="1" x14ac:dyDescent="0.35">
      <c r="A11" s="94" t="s">
        <v>28</v>
      </c>
      <c r="B11" s="50" t="s">
        <v>18</v>
      </c>
      <c r="C11" s="44">
        <v>35.602000000000004</v>
      </c>
      <c r="D11" s="46" t="s">
        <v>18</v>
      </c>
      <c r="E11" s="95">
        <v>3.37</v>
      </c>
    </row>
    <row r="12" spans="1:5" ht="18" customHeight="1" x14ac:dyDescent="0.35">
      <c r="A12" s="94" t="s">
        <v>29</v>
      </c>
      <c r="B12" s="51" t="s">
        <v>18</v>
      </c>
      <c r="C12" s="44">
        <v>14.55</v>
      </c>
      <c r="D12" s="47" t="s">
        <v>18</v>
      </c>
      <c r="E12" s="96">
        <v>16.739999999999998</v>
      </c>
    </row>
    <row r="13" spans="1:5" ht="18" customHeight="1" thickBot="1" x14ac:dyDescent="0.4">
      <c r="A13" s="97" t="s">
        <v>30</v>
      </c>
      <c r="B13" s="98">
        <v>474.51100000000002</v>
      </c>
      <c r="C13" s="99">
        <v>278.88</v>
      </c>
      <c r="D13" s="100" t="s">
        <v>44</v>
      </c>
      <c r="E13" s="101">
        <v>477.59500000000003</v>
      </c>
    </row>
    <row r="14" spans="1:5" ht="15.5" x14ac:dyDescent="0.35">
      <c r="A14" s="90"/>
    </row>
    <row r="16" spans="1:5" ht="25" customHeight="1" x14ac:dyDescent="0.35">
      <c r="A16" s="130" t="s">
        <v>52</v>
      </c>
      <c r="B16" s="130"/>
      <c r="C16" s="130"/>
    </row>
  </sheetData>
  <mergeCells count="5">
    <mergeCell ref="A1:E1"/>
    <mergeCell ref="A3:A4"/>
    <mergeCell ref="B3:C3"/>
    <mergeCell ref="D3:E3"/>
    <mergeCell ref="A16:C1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B632-AA17-42A4-870D-F6F1E1BA4B52}">
  <dimension ref="A1:F16"/>
  <sheetViews>
    <sheetView workbookViewId="0">
      <selection activeCell="H7" sqref="H7"/>
    </sheetView>
  </sheetViews>
  <sheetFormatPr defaultRowHeight="14.5" x14ac:dyDescent="0.35"/>
  <cols>
    <col min="1" max="1" width="30.7265625" customWidth="1"/>
    <col min="2" max="5" width="18.36328125" customWidth="1"/>
  </cols>
  <sheetData>
    <row r="1" spans="1:6" ht="22" customHeight="1" x14ac:dyDescent="0.35">
      <c r="A1" s="145" t="s">
        <v>38</v>
      </c>
      <c r="B1" s="145"/>
      <c r="C1" s="145"/>
      <c r="D1" s="145"/>
    </row>
    <row r="2" spans="1:6" ht="16" customHeight="1" x14ac:dyDescent="0.35">
      <c r="A2" s="14"/>
      <c r="B2" s="41"/>
      <c r="C2" s="41"/>
    </row>
    <row r="3" spans="1:6" ht="28" customHeight="1" x14ac:dyDescent="0.35">
      <c r="A3" s="142" t="s">
        <v>1</v>
      </c>
      <c r="B3" s="143" t="s">
        <v>24</v>
      </c>
      <c r="C3" s="143"/>
      <c r="D3" s="144" t="s">
        <v>40</v>
      </c>
      <c r="E3" s="144"/>
    </row>
    <row r="4" spans="1:6" ht="28" customHeight="1" x14ac:dyDescent="0.35">
      <c r="A4" s="142"/>
      <c r="B4" s="43" t="s">
        <v>26</v>
      </c>
      <c r="C4" s="49" t="s">
        <v>12</v>
      </c>
      <c r="D4" s="54" t="s">
        <v>26</v>
      </c>
      <c r="E4" s="55" t="s">
        <v>12</v>
      </c>
    </row>
    <row r="5" spans="1:6" ht="28" customHeight="1" x14ac:dyDescent="0.35">
      <c r="A5" s="85" t="s">
        <v>27</v>
      </c>
      <c r="B5" s="102">
        <v>32.799999999999997</v>
      </c>
      <c r="C5" s="102">
        <v>42.564</v>
      </c>
      <c r="D5" s="57">
        <v>45.363999999999997</v>
      </c>
      <c r="E5" s="57">
        <v>37.837000000000003</v>
      </c>
      <c r="F5" s="14"/>
    </row>
    <row r="6" spans="1:6" ht="28" customHeight="1" x14ac:dyDescent="0.35">
      <c r="A6" s="85" t="s">
        <v>15</v>
      </c>
      <c r="B6" s="102" t="s">
        <v>18</v>
      </c>
      <c r="C6" s="102">
        <v>165.55</v>
      </c>
      <c r="D6" s="57">
        <v>7.4820000000000002</v>
      </c>
      <c r="E6" s="57">
        <v>246.148</v>
      </c>
      <c r="F6" s="14"/>
    </row>
    <row r="7" spans="1:6" ht="28" customHeight="1" x14ac:dyDescent="0.35">
      <c r="A7" s="85" t="s">
        <v>16</v>
      </c>
      <c r="B7" s="102" t="s">
        <v>18</v>
      </c>
      <c r="C7" s="102">
        <v>7.6059999999999999</v>
      </c>
      <c r="D7" s="57">
        <v>9.9039999999999999</v>
      </c>
      <c r="E7" s="57">
        <v>19.056000000000001</v>
      </c>
      <c r="F7" s="14"/>
    </row>
    <row r="8" spans="1:6" ht="28" customHeight="1" x14ac:dyDescent="0.35">
      <c r="A8" s="85" t="s">
        <v>17</v>
      </c>
      <c r="B8" s="102">
        <v>0.05</v>
      </c>
      <c r="C8" s="102">
        <v>3.9620000000000002</v>
      </c>
      <c r="D8" s="103" t="s">
        <v>18</v>
      </c>
      <c r="E8" s="103" t="s">
        <v>18</v>
      </c>
      <c r="F8" s="14"/>
    </row>
    <row r="9" spans="1:6" ht="28" customHeight="1" x14ac:dyDescent="0.35">
      <c r="A9" s="85" t="s">
        <v>19</v>
      </c>
      <c r="B9" s="102" t="s">
        <v>18</v>
      </c>
      <c r="C9" s="102">
        <v>1.5349999999999999</v>
      </c>
      <c r="D9" s="57">
        <v>343.67500000000001</v>
      </c>
      <c r="E9" s="57">
        <v>53.100999999999999</v>
      </c>
      <c r="F9" s="14"/>
    </row>
    <row r="10" spans="1:6" ht="28" customHeight="1" x14ac:dyDescent="0.35">
      <c r="A10" s="85" t="s">
        <v>20</v>
      </c>
      <c r="B10" s="102" t="s">
        <v>18</v>
      </c>
      <c r="C10" s="102">
        <v>45.192999999999998</v>
      </c>
      <c r="D10" s="57">
        <v>80.77</v>
      </c>
      <c r="E10" s="57">
        <v>4.0389999999999997</v>
      </c>
      <c r="F10" s="14"/>
    </row>
    <row r="11" spans="1:6" ht="28" customHeight="1" x14ac:dyDescent="0.35">
      <c r="A11" s="85" t="s">
        <v>28</v>
      </c>
      <c r="B11" s="102" t="s">
        <v>18</v>
      </c>
      <c r="C11" s="102">
        <v>4.0060000000000002</v>
      </c>
      <c r="D11" s="57">
        <v>16.390999999999998</v>
      </c>
      <c r="E11" s="57">
        <v>23.837</v>
      </c>
      <c r="F11" s="14"/>
    </row>
    <row r="12" spans="1:6" ht="28" customHeight="1" x14ac:dyDescent="0.35">
      <c r="A12" s="85" t="s">
        <v>29</v>
      </c>
      <c r="B12" s="102">
        <v>1.2110000000000001</v>
      </c>
      <c r="C12" s="102">
        <v>53.216000000000001</v>
      </c>
      <c r="D12" s="57">
        <v>3.1230000000000002</v>
      </c>
      <c r="E12" s="57">
        <v>3.2690000000000001</v>
      </c>
      <c r="F12" s="14"/>
    </row>
    <row r="13" spans="1:6" ht="28" customHeight="1" x14ac:dyDescent="0.35">
      <c r="A13" s="40" t="s">
        <v>30</v>
      </c>
      <c r="B13" s="39">
        <f>SUM(B5,B8,B12)</f>
        <v>34.060999999999993</v>
      </c>
      <c r="C13" s="39">
        <f>SUM(C5:C12)</f>
        <v>323.63199999999995</v>
      </c>
      <c r="D13" s="33">
        <f>SUM(D5:D12)</f>
        <v>506.709</v>
      </c>
      <c r="E13" s="33">
        <f t="shared" ref="E13" si="0">SUM(E5:E12)</f>
        <v>387.28699999999998</v>
      </c>
      <c r="F13" s="3"/>
    </row>
    <row r="14" spans="1:6" ht="22" customHeight="1" x14ac:dyDescent="0.35">
      <c r="A14" s="91"/>
      <c r="B14" s="92"/>
      <c r="C14" s="92"/>
      <c r="D14" s="3"/>
      <c r="E14" s="3"/>
      <c r="F14" s="3"/>
    </row>
    <row r="15" spans="1:6" ht="22" customHeight="1" x14ac:dyDescent="0.35">
      <c r="A15" s="141" t="s">
        <v>45</v>
      </c>
      <c r="B15" s="141"/>
      <c r="C15" s="141"/>
    </row>
    <row r="16" spans="1:6" ht="22" customHeight="1" x14ac:dyDescent="0.35">
      <c r="A16" s="141" t="s">
        <v>48</v>
      </c>
      <c r="B16" s="141"/>
      <c r="C16" s="141"/>
      <c r="D16" s="141"/>
    </row>
  </sheetData>
  <mergeCells count="6">
    <mergeCell ref="A16:D16"/>
    <mergeCell ref="A3:A4"/>
    <mergeCell ref="B3:C3"/>
    <mergeCell ref="D3:E3"/>
    <mergeCell ref="A1:D1"/>
    <mergeCell ref="A15:C1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19F2B-0665-49EF-978C-5E8C1C537584}">
  <dimension ref="A1:E15"/>
  <sheetViews>
    <sheetView workbookViewId="0">
      <selection activeCell="D6" sqref="D6"/>
    </sheetView>
  </sheetViews>
  <sheetFormatPr defaultRowHeight="14.5" x14ac:dyDescent="0.35"/>
  <cols>
    <col min="1" max="1" width="29.81640625" customWidth="1"/>
    <col min="2" max="5" width="19.81640625" customWidth="1"/>
  </cols>
  <sheetData>
    <row r="1" spans="1:5" ht="21" customHeight="1" x14ac:dyDescent="0.35">
      <c r="A1" s="37" t="s">
        <v>41</v>
      </c>
      <c r="B1" s="37"/>
      <c r="C1" s="37"/>
      <c r="D1" s="37"/>
      <c r="E1" s="37"/>
    </row>
    <row r="2" spans="1:5" ht="15.5" x14ac:dyDescent="0.35">
      <c r="A2" s="14"/>
      <c r="B2" s="41"/>
      <c r="C2" s="41"/>
      <c r="D2" s="41"/>
      <c r="E2" s="42" t="s">
        <v>31</v>
      </c>
    </row>
    <row r="3" spans="1:5" ht="24" customHeight="1" x14ac:dyDescent="0.35">
      <c r="A3" s="146" t="s">
        <v>1</v>
      </c>
      <c r="B3" s="143" t="s">
        <v>24</v>
      </c>
      <c r="C3" s="143"/>
      <c r="D3" s="143" t="s">
        <v>25</v>
      </c>
      <c r="E3" s="143"/>
    </row>
    <row r="4" spans="1:5" ht="24" customHeight="1" x14ac:dyDescent="0.35">
      <c r="A4" s="146"/>
      <c r="B4" s="43" t="s">
        <v>26</v>
      </c>
      <c r="C4" s="43" t="s">
        <v>12</v>
      </c>
      <c r="D4" s="43" t="s">
        <v>11</v>
      </c>
      <c r="E4" s="43" t="s">
        <v>12</v>
      </c>
    </row>
    <row r="5" spans="1:5" ht="24" customHeight="1" x14ac:dyDescent="0.35">
      <c r="A5" s="85" t="s">
        <v>27</v>
      </c>
      <c r="B5" s="102" t="s">
        <v>18</v>
      </c>
      <c r="C5" s="102">
        <v>11.549999999999997</v>
      </c>
      <c r="D5" s="106" t="s">
        <v>18</v>
      </c>
      <c r="E5" s="106">
        <v>11.13</v>
      </c>
    </row>
    <row r="6" spans="1:5" ht="24" customHeight="1" x14ac:dyDescent="0.35">
      <c r="A6" s="85" t="s">
        <v>15</v>
      </c>
      <c r="B6" s="102" t="s">
        <v>18</v>
      </c>
      <c r="C6" s="102">
        <v>41.300000000000004</v>
      </c>
      <c r="D6" s="106" t="s">
        <v>18</v>
      </c>
      <c r="E6" s="106">
        <v>81.23</v>
      </c>
    </row>
    <row r="7" spans="1:5" ht="24" customHeight="1" x14ac:dyDescent="0.35">
      <c r="A7" s="85" t="s">
        <v>16</v>
      </c>
      <c r="B7" s="102" t="s">
        <v>18</v>
      </c>
      <c r="C7" s="102">
        <v>3.16</v>
      </c>
      <c r="D7" s="106" t="s">
        <v>18</v>
      </c>
      <c r="E7" s="106">
        <v>24.32</v>
      </c>
    </row>
    <row r="8" spans="1:5" ht="24" customHeight="1" x14ac:dyDescent="0.35">
      <c r="A8" s="85" t="s">
        <v>17</v>
      </c>
      <c r="B8" s="102" t="s">
        <v>18</v>
      </c>
      <c r="C8" s="102">
        <v>3.1850000000000001</v>
      </c>
      <c r="D8" s="106" t="s">
        <v>18</v>
      </c>
      <c r="E8" s="106">
        <v>10.15</v>
      </c>
    </row>
    <row r="9" spans="1:5" ht="24" customHeight="1" x14ac:dyDescent="0.35">
      <c r="A9" s="85" t="s">
        <v>19</v>
      </c>
      <c r="B9" s="102" t="s">
        <v>18</v>
      </c>
      <c r="C9" s="102">
        <v>289.024</v>
      </c>
      <c r="D9" s="106" t="s">
        <v>18</v>
      </c>
      <c r="E9" s="106">
        <v>457.065</v>
      </c>
    </row>
    <row r="10" spans="1:5" ht="24" customHeight="1" x14ac:dyDescent="0.35">
      <c r="A10" s="85" t="s">
        <v>20</v>
      </c>
      <c r="B10" s="102" t="s">
        <v>18</v>
      </c>
      <c r="C10" s="102">
        <v>15.549999999999997</v>
      </c>
      <c r="D10" s="106" t="s">
        <v>18</v>
      </c>
      <c r="E10" s="106">
        <v>0.1</v>
      </c>
    </row>
    <row r="11" spans="1:5" ht="24" customHeight="1" x14ac:dyDescent="0.35">
      <c r="A11" s="85" t="s">
        <v>28</v>
      </c>
      <c r="B11" s="102" t="s">
        <v>18</v>
      </c>
      <c r="C11" s="102">
        <v>35.602000000000004</v>
      </c>
      <c r="D11" s="106" t="s">
        <v>18</v>
      </c>
      <c r="E11" s="106">
        <v>3.37</v>
      </c>
    </row>
    <row r="12" spans="1:5" ht="24" customHeight="1" x14ac:dyDescent="0.35">
      <c r="A12" s="85" t="s">
        <v>29</v>
      </c>
      <c r="B12" s="102" t="s">
        <v>18</v>
      </c>
      <c r="C12" s="102">
        <v>14.55</v>
      </c>
      <c r="D12" s="106" t="s">
        <v>18</v>
      </c>
      <c r="E12" s="106">
        <v>16.739999999999998</v>
      </c>
    </row>
    <row r="13" spans="1:5" ht="24" customHeight="1" x14ac:dyDescent="0.35">
      <c r="A13" s="40" t="s">
        <v>30</v>
      </c>
      <c r="B13" s="39" t="s">
        <v>44</v>
      </c>
      <c r="C13" s="39">
        <f>SUM(C5:C12)</f>
        <v>413.92099999999999</v>
      </c>
      <c r="D13" s="43" t="s">
        <v>44</v>
      </c>
      <c r="E13" s="39">
        <f>SUM(E5:E12)</f>
        <v>604.10500000000002</v>
      </c>
    </row>
    <row r="14" spans="1:5" ht="24" customHeight="1" x14ac:dyDescent="0.35">
      <c r="A14" s="91"/>
      <c r="B14" s="92"/>
      <c r="C14" s="92"/>
      <c r="D14" s="105"/>
      <c r="E14" s="92"/>
    </row>
    <row r="15" spans="1:5" ht="24" customHeight="1" x14ac:dyDescent="0.35">
      <c r="A15" s="147" t="s">
        <v>53</v>
      </c>
      <c r="B15" s="147"/>
      <c r="C15" s="147"/>
    </row>
  </sheetData>
  <mergeCells count="4">
    <mergeCell ref="A3:A4"/>
    <mergeCell ref="B3:C3"/>
    <mergeCell ref="D3:E3"/>
    <mergeCell ref="A15:C15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E78A-E63D-48F5-82EE-006DF7754D4F}">
  <dimension ref="A1:E16"/>
  <sheetViews>
    <sheetView workbookViewId="0">
      <selection activeCell="G14" sqref="G14"/>
    </sheetView>
  </sheetViews>
  <sheetFormatPr defaultRowHeight="14.5" x14ac:dyDescent="0.35"/>
  <cols>
    <col min="1" max="1" width="29.81640625" customWidth="1"/>
    <col min="2" max="2" width="15.26953125" customWidth="1"/>
    <col min="3" max="3" width="15.90625" customWidth="1"/>
    <col min="4" max="4" width="18.1796875" customWidth="1"/>
    <col min="5" max="5" width="19.7265625" customWidth="1"/>
  </cols>
  <sheetData>
    <row r="1" spans="1:5" ht="21.5" customHeight="1" x14ac:dyDescent="0.35">
      <c r="A1" s="37" t="s">
        <v>42</v>
      </c>
      <c r="B1" s="37"/>
      <c r="C1" s="37"/>
    </row>
    <row r="2" spans="1:5" ht="21.5" customHeight="1" x14ac:dyDescent="0.35">
      <c r="A2" s="14"/>
      <c r="B2" s="41"/>
      <c r="C2" s="41"/>
    </row>
    <row r="3" spans="1:5" ht="21.5" customHeight="1" x14ac:dyDescent="0.35">
      <c r="A3" s="146" t="s">
        <v>1</v>
      </c>
      <c r="B3" s="143" t="s">
        <v>24</v>
      </c>
      <c r="C3" s="143"/>
      <c r="D3" s="148" t="s">
        <v>40</v>
      </c>
      <c r="E3" s="148"/>
    </row>
    <row r="4" spans="1:5" ht="21.5" customHeight="1" x14ac:dyDescent="0.35">
      <c r="A4" s="146"/>
      <c r="B4" s="43" t="s">
        <v>26</v>
      </c>
      <c r="C4" s="43" t="s">
        <v>12</v>
      </c>
      <c r="D4" s="54" t="s">
        <v>26</v>
      </c>
      <c r="E4" s="54" t="s">
        <v>12</v>
      </c>
    </row>
    <row r="5" spans="1:5" ht="21.5" customHeight="1" x14ac:dyDescent="0.35">
      <c r="A5" s="85" t="s">
        <v>27</v>
      </c>
      <c r="B5" s="106">
        <v>32.796999999999997</v>
      </c>
      <c r="C5" s="106">
        <v>42.564</v>
      </c>
      <c r="D5" s="108">
        <v>44.762</v>
      </c>
      <c r="E5" s="108">
        <v>10.64</v>
      </c>
    </row>
    <row r="6" spans="1:5" ht="21.5" customHeight="1" x14ac:dyDescent="0.35">
      <c r="A6" s="85" t="s">
        <v>15</v>
      </c>
      <c r="B6" s="106" t="s">
        <v>18</v>
      </c>
      <c r="C6" s="106">
        <v>165.55</v>
      </c>
      <c r="D6" s="109" t="s">
        <v>49</v>
      </c>
      <c r="E6" s="109">
        <v>54.436</v>
      </c>
    </row>
    <row r="7" spans="1:5" ht="21.5" customHeight="1" x14ac:dyDescent="0.35">
      <c r="A7" s="85" t="s">
        <v>16</v>
      </c>
      <c r="B7" s="106" t="s">
        <v>18</v>
      </c>
      <c r="C7" s="106">
        <v>7.6059999999999999</v>
      </c>
      <c r="D7" s="109" t="s">
        <v>49</v>
      </c>
      <c r="E7" s="109">
        <v>9.9610000000000003</v>
      </c>
    </row>
    <row r="8" spans="1:5" ht="21.5" customHeight="1" x14ac:dyDescent="0.35">
      <c r="A8" s="85" t="s">
        <v>17</v>
      </c>
      <c r="B8" s="106">
        <v>0.05</v>
      </c>
      <c r="C8" s="106">
        <v>3.9620000000000002</v>
      </c>
      <c r="D8" s="109" t="s">
        <v>49</v>
      </c>
      <c r="E8" s="109">
        <v>3.633</v>
      </c>
    </row>
    <row r="9" spans="1:5" ht="21.5" customHeight="1" x14ac:dyDescent="0.35">
      <c r="A9" s="85" t="s">
        <v>19</v>
      </c>
      <c r="B9" s="106" t="s">
        <v>18</v>
      </c>
      <c r="C9" s="106">
        <v>1.5349999999999999</v>
      </c>
      <c r="D9" s="109" t="s">
        <v>49</v>
      </c>
      <c r="E9" s="109">
        <v>8.9339999999999993</v>
      </c>
    </row>
    <row r="10" spans="1:5" ht="21.5" customHeight="1" x14ac:dyDescent="0.35">
      <c r="A10" s="85" t="s">
        <v>20</v>
      </c>
      <c r="B10" s="106" t="s">
        <v>18</v>
      </c>
      <c r="C10" s="106">
        <v>45.192999999999998</v>
      </c>
      <c r="D10" s="109" t="s">
        <v>49</v>
      </c>
      <c r="E10" s="109">
        <v>13.798</v>
      </c>
    </row>
    <row r="11" spans="1:5" ht="21.5" customHeight="1" x14ac:dyDescent="0.35">
      <c r="A11" s="85" t="s">
        <v>28</v>
      </c>
      <c r="B11" s="106" t="s">
        <v>18</v>
      </c>
      <c r="C11" s="106">
        <v>4.0060000000000002</v>
      </c>
      <c r="D11" s="109" t="s">
        <v>49</v>
      </c>
      <c r="E11" s="109" t="s">
        <v>49</v>
      </c>
    </row>
    <row r="12" spans="1:5" ht="21.5" customHeight="1" x14ac:dyDescent="0.35">
      <c r="A12" s="85" t="s">
        <v>29</v>
      </c>
      <c r="B12" s="106">
        <v>1.2110000000000001</v>
      </c>
      <c r="C12" s="106">
        <v>53.216000000000001</v>
      </c>
      <c r="D12" s="109" t="s">
        <v>49</v>
      </c>
      <c r="E12" s="109">
        <v>19.625</v>
      </c>
    </row>
    <row r="13" spans="1:5" ht="21.5" customHeight="1" x14ac:dyDescent="0.35">
      <c r="A13" s="40" t="s">
        <v>30</v>
      </c>
      <c r="B13" s="39">
        <f>SUM(B5,B8,B12)</f>
        <v>34.057999999999993</v>
      </c>
      <c r="C13" s="39">
        <f>SUM(C5:C12)</f>
        <v>323.63199999999995</v>
      </c>
      <c r="D13" s="56">
        <v>44.762</v>
      </c>
      <c r="E13" s="56">
        <f>SUM(E5:E12)</f>
        <v>121.02699999999999</v>
      </c>
    </row>
    <row r="14" spans="1:5" ht="15.5" x14ac:dyDescent="0.35">
      <c r="A14" s="91"/>
      <c r="B14" s="92"/>
      <c r="C14" s="92"/>
      <c r="D14" s="107"/>
      <c r="E14" s="107"/>
    </row>
    <row r="15" spans="1:5" ht="15.5" x14ac:dyDescent="0.35">
      <c r="A15" s="111" t="s">
        <v>46</v>
      </c>
      <c r="B15" s="112"/>
    </row>
    <row r="16" spans="1:5" ht="15.5" x14ac:dyDescent="0.35">
      <c r="A16" s="110" t="s">
        <v>50</v>
      </c>
    </row>
  </sheetData>
  <mergeCells count="3">
    <mergeCell ref="A3:A4"/>
    <mergeCell ref="B3:C3"/>
    <mergeCell ref="D3:E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A70C-351A-485D-97F6-ECEEA357E687}">
  <dimension ref="A1:G9"/>
  <sheetViews>
    <sheetView tabSelected="1" workbookViewId="0">
      <selection activeCell="J6" sqref="J6"/>
    </sheetView>
  </sheetViews>
  <sheetFormatPr defaultRowHeight="14.5" x14ac:dyDescent="0.35"/>
  <cols>
    <col min="1" max="1" width="14.90625" customWidth="1"/>
    <col min="2" max="2" width="10.08984375" bestFit="1" customWidth="1"/>
    <col min="6" max="6" width="16.1796875" hidden="1" customWidth="1"/>
  </cols>
  <sheetData>
    <row r="1" spans="1:6" ht="33" customHeight="1" x14ac:dyDescent="0.35">
      <c r="A1" s="91" t="s">
        <v>56</v>
      </c>
      <c r="B1" s="91"/>
      <c r="C1" s="91"/>
      <c r="D1" s="91"/>
      <c r="E1" s="91"/>
      <c r="F1" s="91"/>
    </row>
    <row r="2" spans="1:6" ht="33" customHeight="1" x14ac:dyDescent="0.35">
      <c r="A2" s="14"/>
      <c r="B2" s="151" t="s">
        <v>32</v>
      </c>
      <c r="C2" s="151"/>
      <c r="D2" s="151"/>
      <c r="E2" s="151"/>
    </row>
    <row r="3" spans="1:6" ht="33" customHeight="1" x14ac:dyDescent="0.35">
      <c r="A3" s="104" t="s">
        <v>33</v>
      </c>
      <c r="B3" s="118">
        <v>2012</v>
      </c>
      <c r="C3" s="119">
        <v>2013</v>
      </c>
      <c r="D3" s="119">
        <v>2014</v>
      </c>
      <c r="E3" s="119">
        <v>2015</v>
      </c>
      <c r="F3" s="58">
        <v>2022</v>
      </c>
    </row>
    <row r="4" spans="1:6" ht="33" customHeight="1" x14ac:dyDescent="0.35">
      <c r="A4" s="113" t="s">
        <v>34</v>
      </c>
      <c r="B4" s="149">
        <v>266370.15000000002</v>
      </c>
      <c r="C4" s="114" t="s">
        <v>43</v>
      </c>
      <c r="D4" s="115">
        <f>185284.3</f>
        <v>185284.3</v>
      </c>
      <c r="E4" s="115">
        <f>18524.3</f>
        <v>18524.3</v>
      </c>
      <c r="F4" s="59"/>
    </row>
    <row r="5" spans="1:6" ht="33" customHeight="1" x14ac:dyDescent="0.35">
      <c r="A5" s="116" t="s">
        <v>35</v>
      </c>
      <c r="B5" s="150"/>
      <c r="C5" s="114" t="s">
        <v>18</v>
      </c>
      <c r="D5" s="115">
        <f>120610</f>
        <v>120610</v>
      </c>
      <c r="E5" s="115">
        <f>74040</f>
        <v>74040</v>
      </c>
      <c r="F5" s="59"/>
    </row>
    <row r="6" spans="1:6" ht="33" customHeight="1" x14ac:dyDescent="0.35">
      <c r="A6" s="116" t="s">
        <v>36</v>
      </c>
      <c r="B6" s="150"/>
      <c r="C6" s="114" t="s">
        <v>18</v>
      </c>
      <c r="D6" s="115">
        <v>120610</v>
      </c>
      <c r="E6" s="115">
        <v>74040</v>
      </c>
      <c r="F6" s="59"/>
    </row>
    <row r="7" spans="1:6" ht="33" customHeight="1" x14ac:dyDescent="0.35">
      <c r="A7" s="116" t="s">
        <v>37</v>
      </c>
      <c r="B7" s="117">
        <v>1487183</v>
      </c>
      <c r="C7" s="114" t="s">
        <v>18</v>
      </c>
      <c r="D7" s="115" t="s">
        <v>18</v>
      </c>
      <c r="E7" s="115" t="s">
        <v>18</v>
      </c>
      <c r="F7" s="60"/>
    </row>
    <row r="8" spans="1:6" ht="33" customHeight="1" x14ac:dyDescent="0.35">
      <c r="A8" s="120" t="s">
        <v>54</v>
      </c>
      <c r="B8" s="112"/>
      <c r="C8" s="112"/>
      <c r="D8" s="112"/>
    </row>
    <row r="9" spans="1:6" ht="25.5" customHeight="1" x14ac:dyDescent="0.35">
      <c r="A9" s="120" t="s">
        <v>55</v>
      </c>
    </row>
  </sheetData>
  <mergeCells count="2">
    <mergeCell ref="B4:B6"/>
    <mergeCell ref="B2:E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11.1</vt:lpstr>
      <vt:lpstr>Table 11.2</vt:lpstr>
      <vt:lpstr>Table 11.3</vt:lpstr>
      <vt:lpstr>Table 11.4</vt:lpstr>
      <vt:lpstr>Table 11.5</vt:lpstr>
      <vt:lpstr>Table 11.6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2023-11-08T09:43:31Z</cp:lastPrinted>
  <dcterms:created xsi:type="dcterms:W3CDTF">2015-06-05T18:17:20Z</dcterms:created>
  <dcterms:modified xsi:type="dcterms:W3CDTF">2023-11-09T03:43:16Z</dcterms:modified>
</cp:coreProperties>
</file>