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mo- Health" sheetId="1" r:id="rId4"/>
    <sheet state="visible" name="Edu.-Labour" sheetId="2" r:id="rId5"/>
    <sheet state="visible" name="Trans.-Tourism" sheetId="3" r:id="rId6"/>
    <sheet state="visible" name="Agri,Inds&amp;Bop" sheetId="4" r:id="rId7"/>
    <sheet state="visible" name="N.A&amp;Public fin" sheetId="5" r:id="rId8"/>
  </sheets>
  <definedNames/>
  <calcPr/>
  <extLst>
    <ext uri="GoogleSheetsCustomDataVersion1">
      <go:sheetsCustomData xmlns:go="http://customooxmlschemas.google.com/" r:id="rId9" roundtripDataSignature="AMtx7mhzi4FVipaVVBJFJOToqx0MtbbMsw=="/>
    </ext>
  </extLst>
</workbook>
</file>

<file path=xl/sharedStrings.xml><?xml version="1.0" encoding="utf-8"?>
<sst xmlns="http://schemas.openxmlformats.org/spreadsheetml/2006/main" count="238" uniqueCount="206">
  <si>
    <t>1. GENERAL</t>
  </si>
  <si>
    <t>Area (sq. km)</t>
  </si>
  <si>
    <t>Administrative Units  (Nos.)</t>
  </si>
  <si>
    <t xml:space="preserve"> </t>
  </si>
  <si>
    <t>Dzongkhags</t>
  </si>
  <si>
    <t>Dungkhags</t>
  </si>
  <si>
    <t>Gewogs</t>
  </si>
  <si>
    <t>Currency</t>
  </si>
  <si>
    <t>Ngultrum</t>
  </si>
  <si>
    <t>National Language</t>
  </si>
  <si>
    <t>Dzongkha</t>
  </si>
  <si>
    <t>2. DEMOGRAPHY</t>
  </si>
  <si>
    <t>(Number)</t>
  </si>
  <si>
    <t>Projected Population by Sex</t>
  </si>
  <si>
    <t>Male</t>
  </si>
  <si>
    <t>Female</t>
  </si>
  <si>
    <t xml:space="preserve">Total </t>
  </si>
  <si>
    <t xml:space="preserve">  </t>
  </si>
  <si>
    <t>Projected Population by Age Group</t>
  </si>
  <si>
    <t>0 - 14</t>
  </si>
  <si>
    <t>15 - 64</t>
  </si>
  <si>
    <t>65+</t>
  </si>
  <si>
    <t>All ages</t>
  </si>
  <si>
    <t xml:space="preserve">Other Indicators </t>
  </si>
  <si>
    <t xml:space="preserve">Overall Sex Ratio </t>
  </si>
  <si>
    <r>
      <rPr>
        <rFont val="Calibri"/>
        <color theme="1"/>
        <sz val="11.0"/>
      </rPr>
      <t xml:space="preserve">Population Density </t>
    </r>
    <r>
      <rPr>
        <rFont val="Calibri"/>
        <i/>
        <color rgb="FF000000"/>
        <sz val="9.0"/>
      </rPr>
      <t>(person per sq. km)</t>
    </r>
  </si>
  <si>
    <r>
      <rPr>
        <rFont val="Calibri"/>
        <color theme="1"/>
        <sz val="11.0"/>
      </rPr>
      <t xml:space="preserve">Median Age of Population </t>
    </r>
    <r>
      <rPr>
        <rFont val="Calibri"/>
        <i/>
        <color rgb="FF000000"/>
        <sz val="9.0"/>
      </rPr>
      <t>(years)</t>
    </r>
  </si>
  <si>
    <r>
      <rPr>
        <rFont val="Calibri"/>
        <color theme="1"/>
        <sz val="11.0"/>
      </rPr>
      <t xml:space="preserve">Ageing Index </t>
    </r>
    <r>
      <rPr>
        <rFont val="Calibri"/>
        <i/>
        <color rgb="FF000000"/>
        <sz val="9.0"/>
      </rPr>
      <t>(elderly per 100 children)</t>
    </r>
  </si>
  <si>
    <t>Total Dependency Ratio</t>
  </si>
  <si>
    <t>Child Dependency Ratio</t>
  </si>
  <si>
    <t>Old Age Dependency Ratio</t>
  </si>
  <si>
    <t>Source: Population and Housing Census of Bhutan 2017 &amp; Population projection of Bhutan, 2018-2047.</t>
  </si>
  <si>
    <t>3. HEALTH</t>
  </si>
  <si>
    <t>Infrastructure</t>
  </si>
  <si>
    <t>Hospitals</t>
  </si>
  <si>
    <t>BHUs</t>
  </si>
  <si>
    <t>Indigeneous Dispensaries</t>
  </si>
  <si>
    <t>Doctors</t>
  </si>
  <si>
    <t>Sisters &amp; Nurses</t>
  </si>
  <si>
    <t>Doctors per 10,000 Persons</t>
  </si>
  <si>
    <t>Persons per Hospital Bed</t>
  </si>
  <si>
    <r>
      <rPr>
        <rFont val="Calibri"/>
        <color theme="1"/>
        <sz val="11.0"/>
      </rPr>
      <t>Health Coverage</t>
    </r>
    <r>
      <rPr>
        <rFont val="Calibri"/>
        <i/>
        <color rgb="FF000000"/>
        <sz val="9.0"/>
      </rPr>
      <t xml:space="preserve"> (%)</t>
    </r>
  </si>
  <si>
    <r>
      <rPr>
        <rFont val="Calibri"/>
        <color theme="1"/>
        <sz val="11.0"/>
      </rPr>
      <t xml:space="preserve">Access to Safe Drinking Water </t>
    </r>
    <r>
      <rPr>
        <rFont val="Calibri"/>
        <i/>
        <color rgb="FF000000"/>
        <sz val="9.0"/>
      </rPr>
      <t>(%)</t>
    </r>
  </si>
  <si>
    <t>...</t>
  </si>
  <si>
    <r>
      <rPr>
        <rFont val="Calibri"/>
        <color theme="1"/>
        <sz val="11.0"/>
      </rPr>
      <t xml:space="preserve">Births Attended by Trained Personnel </t>
    </r>
    <r>
      <rPr>
        <rFont val="Calibri"/>
        <i/>
        <color rgb="FF000000"/>
        <sz val="9.0"/>
      </rPr>
      <t>(%)</t>
    </r>
  </si>
  <si>
    <t>Source: Annual Health Bulletin, MoH, Thimphu.</t>
  </si>
  <si>
    <t>Page 1</t>
  </si>
  <si>
    <t>4. EDUCATION</t>
  </si>
  <si>
    <t>Schools/Students/Teachers</t>
  </si>
  <si>
    <t>Total Schools</t>
  </si>
  <si>
    <t xml:space="preserve">Primary Schools </t>
  </si>
  <si>
    <t>Lower Secondary Schools</t>
  </si>
  <si>
    <t>Middle Secondary Schools</t>
  </si>
  <si>
    <t>Higher Secondary Schools</t>
  </si>
  <si>
    <t>Private Schools</t>
  </si>
  <si>
    <t>Central Schools</t>
  </si>
  <si>
    <t>Autonomous Schools</t>
  </si>
  <si>
    <t>Institutes</t>
  </si>
  <si>
    <t>Tertiary Institutes</t>
  </si>
  <si>
    <t>Technical/Vocational Insitutes</t>
  </si>
  <si>
    <t>Others</t>
  </si>
  <si>
    <t xml:space="preserve">Day Care Centres &amp; ECCD </t>
  </si>
  <si>
    <t>Extended Classroom</t>
  </si>
  <si>
    <t>School with SEN Programme &amp; Special Institutes</t>
  </si>
  <si>
    <t xml:space="preserve">Continuing Education Centers </t>
  </si>
  <si>
    <t>Monastic Education (Lobdra, Shedra etc.)</t>
  </si>
  <si>
    <t>Non-Formal Centers</t>
  </si>
  <si>
    <t>ENROLMENT</t>
  </si>
  <si>
    <t>Schools</t>
  </si>
  <si>
    <t>Boys</t>
  </si>
  <si>
    <t>Girls</t>
  </si>
  <si>
    <t>Tertiary/Technical Training Institutes</t>
  </si>
  <si>
    <t>Continuing Education</t>
  </si>
  <si>
    <t>Non Formal Centres</t>
  </si>
  <si>
    <t>TEACHERS</t>
  </si>
  <si>
    <t>Source: Education Management Information System, MoE.</t>
  </si>
  <si>
    <t>5. LABOUR &amp; EMPLOYMENT</t>
  </si>
  <si>
    <t>Labour Force</t>
  </si>
  <si>
    <t xml:space="preserve">Total labour force </t>
  </si>
  <si>
    <r>
      <rPr>
        <rFont val="Calibri"/>
        <color theme="1"/>
        <sz val="11.0"/>
      </rPr>
      <t xml:space="preserve">Unemployment rate </t>
    </r>
    <r>
      <rPr>
        <rFont val="Calibri"/>
        <i/>
        <color rgb="FF000000"/>
        <sz val="9.0"/>
      </rPr>
      <t>(%)</t>
    </r>
  </si>
  <si>
    <t>Rural</t>
  </si>
  <si>
    <t>Urban</t>
  </si>
  <si>
    <t>Labour force participation rate (LFPR)</t>
  </si>
  <si>
    <t xml:space="preserve">Total civil servants </t>
  </si>
  <si>
    <t>Source: Labour Force Survey (NSB) &amp; Royal Civil Service Commission, Thimphu</t>
  </si>
  <si>
    <t>Page 2</t>
  </si>
  <si>
    <t>6. TRANSPORT &amp; COMMUNICATIONS</t>
  </si>
  <si>
    <t>Transport &amp; Communication</t>
  </si>
  <si>
    <t>All Roads (km)*</t>
  </si>
  <si>
    <t>Bridges*</t>
  </si>
  <si>
    <t>Registered Vehicles*</t>
  </si>
  <si>
    <t>Drukair Passengers</t>
  </si>
  <si>
    <t>Bhutan Airlines</t>
  </si>
  <si>
    <t>Bhutan Helicopter Services</t>
  </si>
  <si>
    <t>Active Fixed Line connection</t>
  </si>
  <si>
    <t>B-Mobile Subscribers</t>
  </si>
  <si>
    <t>T-Cell Subcribers</t>
  </si>
  <si>
    <t>Postal Infrastructure</t>
  </si>
  <si>
    <t>Note: * Data were as of June for the given years.</t>
  </si>
  <si>
    <t xml:space="preserve">Source: Dept. of Roads (MoWHS), Road Safety &amp; Transport Authority (MoIC), DrukAir Corporation Ltd., </t>
  </si>
  <si>
    <t xml:space="preserve">             Bhutan Telecom Ltd.,Tashi Cell, Bhutan Postal Corporation Ltd.</t>
  </si>
  <si>
    <t>7. ENERGY</t>
  </si>
  <si>
    <t>Electricity</t>
  </si>
  <si>
    <t>Electricity Generation (MU)</t>
  </si>
  <si>
    <t>Revenue from Sales of energy  (Nu. in million)</t>
  </si>
  <si>
    <t>Number of Consumer</t>
  </si>
  <si>
    <t>Sale of Energy from Chhukha Power Plant (Nu. in Million)</t>
  </si>
  <si>
    <t>Sale of Energy from Tala Power Plant  (Nu. in Million)</t>
  </si>
  <si>
    <t>Sale of Energy from Kurichu Power Plant ( (Nu. in Million)</t>
  </si>
  <si>
    <t>Sale of Energy from Dagachu Power Plant (Nu. in Million)</t>
  </si>
  <si>
    <t>Sale of Energy from Mangdechhu Power Plant  (Nu. in Million)</t>
  </si>
  <si>
    <t>source: Dept. of Hydropower &amp; Power Systems, MoEA</t>
  </si>
  <si>
    <t>8. TOURISM</t>
  </si>
  <si>
    <t>Tourist Arrivals by Region</t>
  </si>
  <si>
    <t>All Regions</t>
  </si>
  <si>
    <t>America</t>
  </si>
  <si>
    <t>East Asia &amp; Pacific</t>
  </si>
  <si>
    <t>South Asia</t>
  </si>
  <si>
    <t>Europe</t>
  </si>
  <si>
    <t>Africa</t>
  </si>
  <si>
    <t>Middle East</t>
  </si>
  <si>
    <t xml:space="preserve">Tourist Arrivals by Season </t>
  </si>
  <si>
    <t>Winter</t>
  </si>
  <si>
    <t>Spring</t>
  </si>
  <si>
    <t>Summer</t>
  </si>
  <si>
    <t>Autumn</t>
  </si>
  <si>
    <t>Revenue Earning (USD in Million)</t>
  </si>
  <si>
    <t>Note: Tourist arrivals by region includes only the International Tourist.</t>
  </si>
  <si>
    <t>Source: Tourism Council of Bhutan (Tashel System) and Dept. of Immigration, Thimphu</t>
  </si>
  <si>
    <t>Page 3</t>
  </si>
  <si>
    <t>9. AGRICULTURE</t>
  </si>
  <si>
    <t>Centres</t>
  </si>
  <si>
    <t>RNR Extension Centres</t>
  </si>
  <si>
    <t xml:space="preserve">Agriculture Research and Development Centres </t>
  </si>
  <si>
    <t>Agriculture Extension Centres</t>
  </si>
  <si>
    <t>Agriculture Seed Production Farms</t>
  </si>
  <si>
    <t>Farm Mechanization Centres</t>
  </si>
  <si>
    <t>Livestock Extension Centres</t>
  </si>
  <si>
    <t>National &amp; Dzongkhag Veterinary Hospitals</t>
  </si>
  <si>
    <t>Regional Livestock Development Centres</t>
  </si>
  <si>
    <t>Government Livestock Farms</t>
  </si>
  <si>
    <t>Note: The change in Agriculture Extension Centres attributed mainly due to the merging of the Livestock &amp; Agriculture Centres as RNR Extension Centres.</t>
  </si>
  <si>
    <t>Source: Planning and Policy Division, MoAF</t>
  </si>
  <si>
    <t>10. INDUSTRIES</t>
  </si>
  <si>
    <t>Ownership/Size/Sector</t>
  </si>
  <si>
    <t>As of June 2020</t>
  </si>
  <si>
    <t>As of June 2021</t>
  </si>
  <si>
    <t>As of June 2022</t>
  </si>
  <si>
    <t>Ownership</t>
  </si>
  <si>
    <t>Sole Proprietorship</t>
  </si>
  <si>
    <t>Partnership</t>
  </si>
  <si>
    <t>Company</t>
  </si>
  <si>
    <t xml:space="preserve">Others </t>
  </si>
  <si>
    <t>Size</t>
  </si>
  <si>
    <t xml:space="preserve">Large Scale </t>
  </si>
  <si>
    <t xml:space="preserve">Medium Scale </t>
  </si>
  <si>
    <t>Small Scale</t>
  </si>
  <si>
    <t>Cottage Scale</t>
  </si>
  <si>
    <t>Sector</t>
  </si>
  <si>
    <t>Production &amp; Manufacturing</t>
  </si>
  <si>
    <t>Contracts</t>
  </si>
  <si>
    <t>Services</t>
  </si>
  <si>
    <t>Trade</t>
  </si>
  <si>
    <t>Entertainment</t>
  </si>
  <si>
    <t>…</t>
  </si>
  <si>
    <t>Note: Entertainment data is clubbed with the Services from 2021 onwards.</t>
  </si>
  <si>
    <t>Source: Dept. of Cottage &amp; Small Industry, Dept. of Industry, Dept. of Trade (MoEA), Thimphu</t>
  </si>
  <si>
    <t>11. BALANCE OF PAYMENTS</t>
  </si>
  <si>
    <t>Export (Nu. in Million)</t>
  </si>
  <si>
    <t>Import (Nu. in Million)</t>
  </si>
  <si>
    <t>Balance of Trade (Nu. in Million)</t>
  </si>
  <si>
    <t>Money Reserves (US $)</t>
  </si>
  <si>
    <t>Exchange Rate (Nu. Per US$)</t>
  </si>
  <si>
    <t>Year</t>
  </si>
  <si>
    <t>Calender Year</t>
  </si>
  <si>
    <t>2018/19</t>
  </si>
  <si>
    <t>Fiscal Year</t>
  </si>
  <si>
    <t>Source: Dept. of Revenue Customs (MoF), Royal Monetary Authority of Bhutan, Thimphu</t>
  </si>
  <si>
    <t>Page 4</t>
  </si>
  <si>
    <t>12. NATIONAL ACCOUNTS</t>
  </si>
  <si>
    <t>(Nu. in Million)</t>
  </si>
  <si>
    <t>Indicators</t>
  </si>
  <si>
    <t>GDP at Current Market Price</t>
  </si>
  <si>
    <t>Gross National Income (GNI)</t>
  </si>
  <si>
    <t>Agriculture, Livestock &amp; Forestry Share to GDP (%)</t>
  </si>
  <si>
    <r>
      <rPr>
        <rFont val="Calibri"/>
        <color theme="1"/>
        <sz val="11.0"/>
      </rPr>
      <t xml:space="preserve">GDP Real Growth </t>
    </r>
    <r>
      <rPr>
        <rFont val="Calibri"/>
        <i/>
        <color rgb="FF000000"/>
        <sz val="10.0"/>
      </rPr>
      <t>(%)</t>
    </r>
  </si>
  <si>
    <t>(10.01)</t>
  </si>
  <si>
    <t>GDP Per Capita (In Nu.)</t>
  </si>
  <si>
    <t>Final Consumption Expenditure</t>
  </si>
  <si>
    <t>Source: National Accounts Statistics, NSB, Thimphu</t>
  </si>
  <si>
    <t>13. PUBLIC FINANCE</t>
  </si>
  <si>
    <t>Revenue</t>
  </si>
  <si>
    <t>2019/20</t>
  </si>
  <si>
    <t>2020/21</t>
  </si>
  <si>
    <t>Domestic Revenue</t>
  </si>
  <si>
    <t>Tax</t>
  </si>
  <si>
    <t>Non-tax</t>
  </si>
  <si>
    <t>Grants</t>
  </si>
  <si>
    <t>Total Expenditure</t>
  </si>
  <si>
    <t>Source: Annual Financial Statement (AFS), Department of Public Accounts, Ministry of Finance, Thimphu</t>
  </si>
  <si>
    <t>14. CONSUMER PRICE INDICES</t>
  </si>
  <si>
    <t>Consumer Price Index</t>
  </si>
  <si>
    <r>
      <rPr>
        <rFont val="Calibri"/>
        <color theme="1"/>
        <sz val="11.0"/>
      </rPr>
      <t>Annual Average Inflation Rate</t>
    </r>
    <r>
      <rPr>
        <rFont val="Calibri"/>
        <i/>
        <color rgb="FF000000"/>
        <sz val="10.0"/>
      </rPr>
      <t xml:space="preserve"> (%)</t>
    </r>
  </si>
  <si>
    <t>Purchasing Power of Ngultrum (PPN) 2012 = Nu. 100</t>
  </si>
  <si>
    <t>Source: CPI Report, Economic and Environment Statistics Division, NSB, Thimphu</t>
  </si>
  <si>
    <t>Page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</si>
</sst>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2">
    <numFmt numFmtId="164" formatCode="_(* #,##0_);_(* \(#,##0\);_(* &quot;-&quot;??_);_(@_)"/>
    <numFmt numFmtId="165" formatCode="0.0"/>
    <numFmt numFmtId="166" formatCode="_(* #,##0.00_);_(* \(#,##0.00\);_(* &quot;-&quot;??_);_(@_)"/>
    <numFmt numFmtId="167" formatCode="#,##0.0"/>
    <numFmt numFmtId="168" formatCode="_(* #,##0.000_);_(* \(#,##0.000\);_(* &quot;-&quot;??_);_(@_)"/>
    <numFmt numFmtId="169" formatCode="#,##0.000"/>
    <numFmt numFmtId="170" formatCode="0.0_)"/>
    <numFmt numFmtId="171" formatCode="0.00;[Red]0.00"/>
    <numFmt numFmtId="172" formatCode="#,##0;[Red]#,##0"/>
    <numFmt numFmtId="173" formatCode="0.000"/>
    <numFmt numFmtId="174" formatCode="_-* #,##0.00_-;\-* #,##0.00_-;_-* &quot;-&quot;??_-;_-@"/>
    <numFmt numFmtId="175" formatCode="#,##0.00_ ;[Red]\-#,##0.00\ "/>
  </numFmts>
  <fonts count="31">
    <font>
      <sz val="11.0"/>
      <color theme="1"/>
      <name val="Calibri"/>
      <scheme val="minor"/>
    </font>
    <font>
      <b/>
      <sz val="11.0"/>
      <color rgb="FF0000FF"/>
      <name val="Calibri"/>
    </font>
    <font>
      <sz val="11.0"/>
      <color rgb="FFE36C09"/>
      <name val="Calibri"/>
    </font>
    <font>
      <sz val="11.0"/>
      <color theme="1"/>
      <name val="Calibri"/>
    </font>
    <font>
      <sz val="10.0"/>
      <color theme="1"/>
      <name val="Calibri"/>
    </font>
    <font>
      <b/>
      <sz val="11.0"/>
      <color rgb="FFFF6600"/>
      <name val="Calibri"/>
    </font>
    <font>
      <sz val="11.0"/>
      <color rgb="FF000000"/>
      <name val="Calibri"/>
    </font>
    <font>
      <color rgb="FF000000"/>
      <name val="Calibri"/>
    </font>
    <font>
      <b/>
      <sz val="11.0"/>
      <color theme="1"/>
      <name val="Calibri"/>
    </font>
    <font>
      <i/>
      <sz val="9.0"/>
      <color rgb="FF000000"/>
      <name val="Calibri"/>
    </font>
    <font>
      <i/>
      <sz val="10.0"/>
      <color rgb="FF000000"/>
      <name val="Calibri"/>
    </font>
    <font>
      <sz val="9.0"/>
      <color theme="1"/>
      <name val="Calibri"/>
    </font>
    <font>
      <color theme="1"/>
      <name val="Calibri"/>
      <scheme val="minor"/>
    </font>
    <font>
      <sz val="12.0"/>
      <color theme="1"/>
      <name val="Calibri"/>
    </font>
    <font>
      <i/>
      <sz val="9.0"/>
      <color theme="1"/>
      <name val="Calibri"/>
    </font>
    <font>
      <i/>
      <sz val="10.0"/>
      <color theme="1"/>
      <name val="Calibri"/>
    </font>
    <font>
      <b/>
      <sz val="11.0"/>
      <color rgb="FFE36C09"/>
      <name val="Calibri"/>
    </font>
    <font>
      <sz val="10.0"/>
      <color theme="1"/>
      <name val="Merriweather"/>
    </font>
    <font>
      <b/>
      <sz val="10.0"/>
      <color theme="1"/>
      <name val="Merriweather"/>
    </font>
    <font>
      <sz val="10.0"/>
      <color rgb="FF000000"/>
      <name val="&quot;docs-Open Sans&quot;"/>
    </font>
    <font>
      <sz val="11.0"/>
      <color rgb="FF000000"/>
      <name val="Calibri"/>
      <scheme val="minor"/>
    </font>
    <font>
      <sz val="10.0"/>
      <color theme="1"/>
      <name val="Arial"/>
    </font>
    <font>
      <color rgb="FF000000"/>
      <name val="Merriweather"/>
    </font>
    <font>
      <color theme="1"/>
      <name val="Arial"/>
    </font>
    <font/>
    <font>
      <i/>
      <sz val="8.0"/>
      <color theme="1"/>
      <name val="Calibri"/>
    </font>
    <font>
      <color theme="1"/>
      <name val="Calibri"/>
    </font>
    <font>
      <sz val="10.0"/>
      <color rgb="FF333333"/>
      <name val="Merriweather"/>
    </font>
    <font>
      <b/>
      <sz val="10.0"/>
      <color rgb="FF333333"/>
      <name val="Merriweather"/>
    </font>
    <font>
      <sz val="11.0"/>
      <color rgb="FF333333"/>
      <name val="Calibri"/>
    </font>
    <font>
      <i/>
      <sz val="9.0"/>
      <color theme="1"/>
      <name val="Merriweather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</border>
    <border>
      <top style="thin">
        <color rgb="FF000000"/>
      </top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BFBFBF"/>
      </left>
      <right/>
      <top/>
      <bottom/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2" fillId="0" fontId="3" numFmtId="0" xfId="0" applyAlignment="1" applyBorder="1" applyFont="1">
      <alignment shrinkToFit="0" vertical="center" wrapText="0"/>
    </xf>
    <xf borderId="2" fillId="0" fontId="3" numFmtId="3" xfId="0" applyAlignment="1" applyBorder="1" applyFont="1" applyNumberFormat="1">
      <alignment shrinkToFit="0" vertical="center" wrapText="0"/>
    </xf>
    <xf borderId="2" fillId="0" fontId="3" numFmtId="164" xfId="0" applyAlignment="1" applyBorder="1" applyFont="1" applyNumberFormat="1">
      <alignment horizontal="left" readingOrder="1" shrinkToFit="0" vertical="center" wrapText="0"/>
    </xf>
    <xf borderId="0" fillId="3" fontId="3" numFmtId="0" xfId="0" applyAlignment="1" applyFill="1" applyFont="1">
      <alignment shrinkToFit="0" vertical="center" wrapText="0"/>
    </xf>
    <xf borderId="2" fillId="0" fontId="3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horizontal="right" readingOrder="1" shrinkToFit="0" vertical="center" wrapText="0"/>
    </xf>
    <xf borderId="1" fillId="3" fontId="1" numFmtId="0" xfId="0" applyAlignment="1" applyBorder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1" fillId="2" fontId="5" numFmtId="0" xfId="0" applyAlignment="1" applyBorder="1" applyFont="1">
      <alignment shrinkToFit="0" vertical="center" wrapText="0"/>
    </xf>
    <xf borderId="1" fillId="2" fontId="5" numFmtId="1" xfId="0" applyAlignment="1" applyBorder="1" applyFont="1" applyNumberFormat="1">
      <alignment horizontal="right" shrinkToFit="0" vertical="center" wrapText="0"/>
    </xf>
    <xf borderId="3" fillId="2" fontId="5" numFmtId="1" xfId="0" applyAlignment="1" applyBorder="1" applyFont="1" applyNumberFormat="1">
      <alignment horizontal="right" shrinkToFit="0" vertical="center" wrapText="0"/>
    </xf>
    <xf borderId="4" fillId="0" fontId="3" numFmtId="0" xfId="0" applyAlignment="1" applyBorder="1" applyFont="1">
      <alignment shrinkToFit="0" vertical="center" wrapText="0"/>
    </xf>
    <xf borderId="2" fillId="0" fontId="6" numFmtId="3" xfId="0" applyAlignment="1" applyBorder="1" applyFont="1" applyNumberFormat="1">
      <alignment horizontal="right" shrinkToFit="0" vertical="bottom" wrapText="0"/>
    </xf>
    <xf borderId="2" fillId="0" fontId="7" numFmtId="3" xfId="0" applyAlignment="1" applyBorder="1" applyFont="1" applyNumberFormat="1">
      <alignment horizontal="right" readingOrder="0"/>
    </xf>
    <xf borderId="5" fillId="2" fontId="5" numFmtId="1" xfId="0" applyAlignment="1" applyBorder="1" applyFont="1" applyNumberFormat="1">
      <alignment horizontal="right" shrinkToFit="0" vertical="center" wrapText="0"/>
    </xf>
    <xf borderId="2" fillId="0" fontId="6" numFmtId="3" xfId="0" applyAlignment="1" applyBorder="1" applyFont="1" applyNumberFormat="1">
      <alignment horizontal="right" readingOrder="0" shrinkToFit="0" vertical="bottom" wrapText="0"/>
    </xf>
    <xf borderId="2" fillId="0" fontId="6" numFmtId="165" xfId="0" applyAlignment="1" applyBorder="1" applyFont="1" applyNumberFormat="1">
      <alignment horizontal="right" shrinkToFit="0" vertical="bottom" wrapText="0"/>
    </xf>
    <xf borderId="2" fillId="0" fontId="6" numFmtId="165" xfId="0" applyAlignment="1" applyBorder="1" applyFont="1" applyNumberFormat="1">
      <alignment horizontal="right" readingOrder="0" shrinkToFit="0" vertical="bottom" wrapText="0"/>
    </xf>
    <xf borderId="2" fillId="0" fontId="6" numFmtId="0" xfId="0" applyAlignment="1" applyBorder="1" applyFont="1">
      <alignment horizontal="right" shrinkToFit="0" vertical="bottom" wrapText="0"/>
    </xf>
    <xf borderId="2" fillId="0" fontId="6" numFmtId="0" xfId="0" applyAlignment="1" applyBorder="1" applyFont="1">
      <alignment horizontal="right" readingOrder="0" shrinkToFit="0" vertical="bottom" wrapText="0"/>
    </xf>
    <xf borderId="0" fillId="0" fontId="8" numFmtId="0" xfId="0" applyAlignment="1" applyFont="1">
      <alignment shrinkToFit="0" vertical="center" wrapText="0"/>
    </xf>
    <xf borderId="4" fillId="0" fontId="3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readingOrder="0" shrinkToFit="0" vertical="center" wrapText="0"/>
    </xf>
    <xf borderId="0" fillId="0" fontId="3" numFmtId="165" xfId="0" applyAlignment="1" applyFont="1" applyNumberFormat="1">
      <alignment shrinkToFit="0" vertical="center" wrapText="0"/>
    </xf>
    <xf borderId="1" fillId="3" fontId="9" numFmtId="0" xfId="0" applyAlignment="1" applyBorder="1" applyFont="1">
      <alignment horizontal="left" shrinkToFit="0" vertical="center" wrapText="0"/>
    </xf>
    <xf borderId="1" fillId="3" fontId="10" numFmtId="0" xfId="0" applyAlignment="1" applyBorder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2" fillId="0" fontId="3" numFmtId="1" xfId="0" applyAlignment="1" applyBorder="1" applyFont="1" applyNumberFormat="1">
      <alignment shrinkToFit="0" vertical="center" wrapText="0"/>
    </xf>
    <xf borderId="0" fillId="0" fontId="3" numFmtId="166" xfId="0" applyAlignment="1" applyFont="1" applyNumberFormat="1">
      <alignment shrinkToFit="0" vertical="center" wrapText="0"/>
    </xf>
    <xf borderId="2" fillId="0" fontId="3" numFmtId="3" xfId="0" applyAlignment="1" applyBorder="1" applyFont="1" applyNumberFormat="1">
      <alignment readingOrder="0" shrinkToFit="0" vertical="center" wrapText="0"/>
    </xf>
    <xf borderId="2" fillId="0" fontId="3" numFmtId="165" xfId="0" applyAlignment="1" applyBorder="1" applyFont="1" applyNumberFormat="1">
      <alignment readingOrder="0" shrinkToFit="0" vertical="center" wrapText="0"/>
    </xf>
    <xf borderId="2" fillId="0" fontId="3" numFmtId="165" xfId="0" applyAlignment="1" applyBorder="1" applyFont="1" applyNumberFormat="1">
      <alignment horizontal="right" shrinkToFit="0" vertical="center" wrapText="0"/>
    </xf>
    <xf borderId="2" fillId="0" fontId="3" numFmtId="0" xfId="0" applyAlignment="1" applyBorder="1" applyFont="1">
      <alignment horizontal="right" shrinkToFit="0" vertical="center" wrapText="0"/>
    </xf>
    <xf borderId="2" fillId="0" fontId="3" numFmtId="0" xfId="0" applyAlignment="1" applyBorder="1" applyFont="1">
      <alignment horizontal="right" readingOrder="0" shrinkToFit="0" vertical="center" wrapText="0"/>
    </xf>
    <xf borderId="2" fillId="0" fontId="3" numFmtId="165" xfId="0" applyAlignment="1" applyBorder="1" applyFont="1" applyNumberFormat="1">
      <alignment shrinkToFit="0" vertical="center" wrapText="0"/>
    </xf>
    <xf borderId="6" fillId="0" fontId="3" numFmtId="0" xfId="0" applyAlignment="1" applyBorder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right" shrinkToFit="0" vertical="center" wrapText="0"/>
    </xf>
    <xf borderId="3" fillId="2" fontId="5" numFmtId="0" xfId="0" applyAlignment="1" applyBorder="1" applyFont="1">
      <alignment shrinkToFit="0" vertical="center" wrapText="0"/>
    </xf>
    <xf borderId="2" fillId="0" fontId="3" numFmtId="164" xfId="0" applyAlignment="1" applyBorder="1" applyFont="1" applyNumberFormat="1">
      <alignment horizontal="right" shrinkToFit="0" vertical="center" wrapText="0"/>
    </xf>
    <xf borderId="2" fillId="0" fontId="12" numFmtId="0" xfId="0" applyBorder="1" applyFont="1"/>
    <xf borderId="0" fillId="0" fontId="3" numFmtId="2" xfId="0" applyAlignment="1" applyFont="1" applyNumberFormat="1">
      <alignment shrinkToFit="0" vertical="center" wrapText="0"/>
    </xf>
    <xf borderId="2" fillId="0" fontId="3" numFmtId="164" xfId="0" applyAlignment="1" applyBorder="1" applyFont="1" applyNumberFormat="1">
      <alignment shrinkToFit="0" vertical="center" wrapText="0"/>
    </xf>
    <xf borderId="2" fillId="0" fontId="8" numFmtId="0" xfId="0" applyAlignment="1" applyBorder="1" applyFont="1">
      <alignment shrinkToFit="0" vertical="center" wrapText="0"/>
    </xf>
    <xf borderId="2" fillId="0" fontId="8" numFmtId="3" xfId="0" applyAlignment="1" applyBorder="1" applyFont="1" applyNumberFormat="1">
      <alignment shrinkToFit="0" vertical="center" wrapText="0"/>
    </xf>
    <xf borderId="2" fillId="0" fontId="6" numFmtId="3" xfId="0" applyAlignment="1" applyBorder="1" applyFont="1" applyNumberFormat="1">
      <alignment horizontal="right" readingOrder="0" shrinkToFit="0" vertical="bottom" wrapText="0"/>
    </xf>
    <xf borderId="2" fillId="0" fontId="13" numFmtId="0" xfId="0" applyAlignment="1" applyBorder="1" applyFont="1">
      <alignment horizontal="left" shrinkToFit="0" vertical="bottom" wrapText="0"/>
    </xf>
    <xf borderId="2" fillId="0" fontId="3" numFmtId="3" xfId="0" applyAlignment="1" applyBorder="1" applyFont="1" applyNumberFormat="1">
      <alignment horizontal="right" shrinkToFit="0" vertical="center" wrapText="0"/>
    </xf>
    <xf borderId="2" fillId="0" fontId="3" numFmtId="3" xfId="0" applyAlignment="1" applyBorder="1" applyFont="1" applyNumberFormat="1">
      <alignment horizontal="right" readingOrder="0" shrinkToFit="0" vertical="center" wrapText="0"/>
    </xf>
    <xf borderId="2" fillId="0" fontId="8" numFmtId="0" xfId="0" applyAlignment="1" applyBorder="1" applyFont="1">
      <alignment horizontal="left" shrinkToFit="0" vertical="center" wrapText="0"/>
    </xf>
    <xf borderId="0" fillId="0" fontId="14" numFmtId="0" xfId="0" applyAlignment="1" applyFont="1">
      <alignment horizontal="left" shrinkToFit="0" vertical="center" wrapText="0"/>
    </xf>
    <xf borderId="0" fillId="0" fontId="15" numFmtId="0" xfId="0" applyAlignment="1" applyFont="1">
      <alignment horizontal="left" shrinkToFit="0" vertical="center" wrapText="0"/>
    </xf>
    <xf borderId="1" fillId="2" fontId="16" numFmtId="0" xfId="0" applyAlignment="1" applyBorder="1" applyFont="1">
      <alignment shrinkToFit="0" vertical="center" wrapText="0"/>
    </xf>
    <xf borderId="1" fillId="2" fontId="16" numFmtId="0" xfId="0" applyAlignment="1" applyBorder="1" applyFont="1">
      <alignment horizontal="right" shrinkToFit="0" vertical="center" wrapText="0"/>
    </xf>
    <xf borderId="0" fillId="0" fontId="3" numFmtId="167" xfId="0" applyAlignment="1" applyFont="1" applyNumberFormat="1">
      <alignment shrinkToFit="0" vertical="center" wrapText="0"/>
    </xf>
    <xf borderId="2" fillId="0" fontId="17" numFmtId="3" xfId="0" applyAlignment="1" applyBorder="1" applyFont="1" applyNumberFormat="1">
      <alignment horizontal="right" shrinkToFit="0" vertical="center" wrapText="0"/>
    </xf>
    <xf borderId="2" fillId="0" fontId="17" numFmtId="3" xfId="0" applyAlignment="1" applyBorder="1" applyFont="1" applyNumberFormat="1">
      <alignment horizontal="right" readingOrder="0" shrinkToFit="0" vertical="center" wrapText="0"/>
    </xf>
    <xf borderId="2" fillId="0" fontId="17" numFmtId="167" xfId="0" applyAlignment="1" applyBorder="1" applyFont="1" applyNumberFormat="1">
      <alignment horizontal="right" shrinkToFit="0" vertical="center" wrapText="0"/>
    </xf>
    <xf borderId="2" fillId="0" fontId="17" numFmtId="167" xfId="0" applyAlignment="1" applyBorder="1" applyFont="1" applyNumberFormat="1">
      <alignment horizontal="right" readingOrder="0" shrinkToFit="0" vertical="center" wrapText="0"/>
    </xf>
    <xf borderId="2" fillId="0" fontId="3" numFmtId="167" xfId="0" applyAlignment="1" applyBorder="1" applyFont="1" applyNumberFormat="1">
      <alignment shrinkToFit="0" vertical="center" wrapText="0"/>
    </xf>
    <xf borderId="2" fillId="0" fontId="3" numFmtId="167" xfId="0" applyAlignment="1" applyBorder="1" applyFont="1" applyNumberFormat="1">
      <alignment readingOrder="0" shrinkToFit="0" vertical="center" wrapText="0"/>
    </xf>
    <xf borderId="2" fillId="0" fontId="6" numFmtId="3" xfId="0" applyAlignment="1" applyBorder="1" applyFont="1" applyNumberFormat="1">
      <alignment horizontal="right" shrinkToFit="0" vertical="center" wrapText="0"/>
    </xf>
    <xf borderId="2" fillId="0" fontId="6" numFmtId="3" xfId="0" applyAlignment="1" applyBorder="1" applyFont="1" applyNumberFormat="1">
      <alignment horizontal="right" readingOrder="0" shrinkToFit="0" vertical="center" wrapText="0"/>
    </xf>
    <xf borderId="0" fillId="0" fontId="14" numFmtId="0" xfId="0" applyAlignment="1" applyFont="1">
      <alignment shrinkToFit="0" vertical="center" wrapText="0"/>
    </xf>
    <xf borderId="0" fillId="0" fontId="3" numFmtId="3" xfId="0" applyAlignment="1" applyFont="1" applyNumberForma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18" numFmtId="3" xfId="0" applyAlignment="1" applyFont="1" applyNumberFormat="1">
      <alignment horizontal="right" shrinkToFit="0" vertical="center" wrapText="0"/>
    </xf>
    <xf borderId="3" fillId="2" fontId="16" numFmtId="0" xfId="0" applyAlignment="1" applyBorder="1" applyFont="1">
      <alignment shrinkToFit="0" vertical="center" wrapText="0"/>
    </xf>
    <xf borderId="2" fillId="0" fontId="3" numFmtId="2" xfId="0" applyAlignment="1" applyBorder="1" applyFont="1" applyNumberFormat="1">
      <alignment horizontal="right" shrinkToFit="0" vertical="center" wrapText="1"/>
    </xf>
    <xf borderId="2" fillId="0" fontId="3" numFmtId="2" xfId="0" applyAlignment="1" applyBorder="1" applyFont="1" applyNumberFormat="1">
      <alignment shrinkToFit="0" vertical="center" wrapText="0"/>
    </xf>
    <xf borderId="2" fillId="4" fontId="19" numFmtId="2" xfId="0" applyAlignment="1" applyBorder="1" applyFill="1" applyFont="1" applyNumberFormat="1">
      <alignment horizontal="right" readingOrder="0" vertical="center"/>
    </xf>
    <xf borderId="2" fillId="0" fontId="0" numFmtId="1" xfId="0" applyAlignment="1" applyBorder="1" applyFont="1" applyNumberFormat="1">
      <alignment readingOrder="0" shrinkToFit="0" vertical="center" wrapText="0"/>
    </xf>
    <xf borderId="2" fillId="0" fontId="12" numFmtId="1" xfId="0" applyAlignment="1" applyBorder="1" applyFont="1" applyNumberFormat="1">
      <alignment readingOrder="0"/>
    </xf>
    <xf borderId="2" fillId="0" fontId="3" numFmtId="1" xfId="0" applyAlignment="1" applyBorder="1" applyFont="1" applyNumberFormat="1">
      <alignment shrinkToFit="0" vertical="bottom" wrapText="0"/>
    </xf>
    <xf borderId="2" fillId="0" fontId="0" numFmtId="1" xfId="0" applyAlignment="1" applyBorder="1" applyFont="1" applyNumberFormat="1">
      <alignment readingOrder="0"/>
    </xf>
    <xf borderId="2" fillId="3" fontId="3" numFmtId="0" xfId="0" applyAlignment="1" applyBorder="1" applyFont="1">
      <alignment shrinkToFit="0" vertical="center" wrapText="0"/>
    </xf>
    <xf borderId="2" fillId="3" fontId="3" numFmtId="1" xfId="0" applyAlignment="1" applyBorder="1" applyFont="1" applyNumberFormat="1">
      <alignment shrinkToFit="0" vertical="center" wrapText="0"/>
    </xf>
    <xf borderId="2" fillId="3" fontId="3" numFmtId="1" xfId="0" applyAlignment="1" applyBorder="1" applyFont="1" applyNumberFormat="1">
      <alignment shrinkToFit="0" vertical="bottom" wrapText="0"/>
    </xf>
    <xf borderId="2" fillId="0" fontId="3" numFmtId="1" xfId="0" applyAlignment="1" applyBorder="1" applyFont="1" applyNumberFormat="1">
      <alignment horizontal="right" shrinkToFit="0" vertical="bottom" wrapText="0"/>
    </xf>
    <xf borderId="2" fillId="0" fontId="20" numFmtId="1" xfId="0" applyAlignment="1" applyBorder="1" applyFont="1" applyNumberFormat="1">
      <alignment horizontal="right" readingOrder="0" shrinkToFit="0" wrapText="0"/>
    </xf>
    <xf borderId="2" fillId="0" fontId="17" numFmtId="1" xfId="0" applyAlignment="1" applyBorder="1" applyFont="1" applyNumberFormat="1">
      <alignment horizontal="right" shrinkToFit="0" vertical="bottom" wrapText="0"/>
    </xf>
    <xf borderId="2" fillId="0" fontId="3" numFmtId="1" xfId="0" applyAlignment="1" applyBorder="1" applyFont="1" applyNumberFormat="1">
      <alignment readingOrder="0" shrinkToFit="0" vertical="center" wrapText="0"/>
    </xf>
    <xf borderId="0" fillId="0" fontId="11" numFmtId="0" xfId="0" applyAlignment="1" applyFont="1">
      <alignment shrinkToFit="0" vertical="center" wrapText="0"/>
    </xf>
    <xf borderId="3" fillId="2" fontId="16" numFmtId="0" xfId="0" applyAlignment="1" applyBorder="1" applyFont="1">
      <alignment horizontal="right" shrinkToFit="0" vertical="center" wrapText="0"/>
    </xf>
    <xf borderId="2" fillId="0" fontId="3" numFmtId="39" xfId="0" applyAlignment="1" applyBorder="1" applyFont="1" applyNumberFormat="1">
      <alignment horizontal="right" shrinkToFit="0" vertical="center" wrapText="0"/>
    </xf>
    <xf borderId="2" fillId="0" fontId="3" numFmtId="39" xfId="0" applyAlignment="1" applyBorder="1" applyFont="1" applyNumberFormat="1">
      <alignment horizontal="right" readingOrder="0" shrinkToFit="0" vertical="center" wrapText="0"/>
    </xf>
    <xf borderId="2" fillId="0" fontId="3" numFmtId="168" xfId="0" applyAlignment="1" applyBorder="1" applyFont="1" applyNumberFormat="1">
      <alignment horizontal="right" shrinkToFit="0" vertical="center" wrapText="0"/>
    </xf>
    <xf borderId="2" fillId="0" fontId="21" numFmtId="166" xfId="0" applyAlignment="1" applyBorder="1" applyFont="1" applyNumberFormat="1">
      <alignment horizontal="right" vertical="center"/>
    </xf>
    <xf borderId="2" fillId="0" fontId="3" numFmtId="164" xfId="0" applyAlignment="1" applyBorder="1" applyFont="1" applyNumberFormat="1">
      <alignment horizontal="right" readingOrder="0" shrinkToFit="0" vertical="center" wrapText="0"/>
    </xf>
    <xf borderId="2" fillId="0" fontId="3" numFmtId="0" xfId="0" applyAlignment="1" applyBorder="1" applyFont="1">
      <alignment shrinkToFit="0" vertical="center" wrapText="1"/>
    </xf>
    <xf borderId="2" fillId="0" fontId="3" numFmtId="4" xfId="0" applyAlignment="1" applyBorder="1" applyFont="1" applyNumberFormat="1">
      <alignment horizontal="right" shrinkToFit="0" vertical="center" wrapText="0"/>
    </xf>
    <xf borderId="2" fillId="0" fontId="12" numFmtId="169" xfId="0" applyAlignment="1" applyBorder="1" applyFont="1" applyNumberFormat="1">
      <alignment readingOrder="0" vertical="center"/>
    </xf>
    <xf borderId="2" fillId="0" fontId="3" numFmtId="4" xfId="0" applyAlignment="1" applyBorder="1" applyFont="1" applyNumberFormat="1">
      <alignment shrinkToFit="0" vertical="center" wrapText="0"/>
    </xf>
    <xf borderId="2" fillId="0" fontId="12" numFmtId="4" xfId="0" applyAlignment="1" applyBorder="1" applyFont="1" applyNumberFormat="1">
      <alignment readingOrder="0" vertical="center"/>
    </xf>
    <xf borderId="2" fillId="3" fontId="3" numFmtId="3" xfId="0" applyAlignment="1" applyBorder="1" applyFont="1" applyNumberFormat="1">
      <alignment shrinkToFit="0" vertical="center" wrapText="0"/>
    </xf>
    <xf borderId="2" fillId="3" fontId="3" numFmtId="3" xfId="0" applyAlignment="1" applyBorder="1" applyFont="1" applyNumberFormat="1">
      <alignment horizontal="right" shrinkToFit="0" vertical="center" wrapText="0"/>
    </xf>
    <xf borderId="0" fillId="0" fontId="17" numFmtId="3" xfId="0" applyAlignment="1" applyFont="1" applyNumberFormat="1">
      <alignment horizontal="right" shrinkToFit="0" vertical="center" wrapText="0"/>
    </xf>
    <xf borderId="0" fillId="3" fontId="17" numFmtId="3" xfId="0" applyAlignment="1" applyFont="1" applyNumberFormat="1">
      <alignment horizontal="right" shrinkToFit="0" vertical="center" wrapText="0"/>
    </xf>
    <xf borderId="0" fillId="0" fontId="18" numFmtId="37" xfId="0" applyAlignment="1" applyFont="1" applyNumberFormat="1">
      <alignment horizontal="right" shrinkToFit="0" vertical="center" wrapText="0"/>
    </xf>
    <xf borderId="0" fillId="0" fontId="18" numFmtId="37" xfId="0" applyAlignment="1" applyFont="1" applyNumberFormat="1">
      <alignment shrinkToFit="0" vertical="center" wrapText="0"/>
    </xf>
    <xf borderId="0" fillId="0" fontId="18" numFmtId="3" xfId="0" applyAlignment="1" applyFont="1" applyNumberFormat="1">
      <alignment shrinkToFit="0" vertical="center" wrapText="0"/>
    </xf>
    <xf borderId="0" fillId="3" fontId="18" numFmtId="3" xfId="0" applyAlignment="1" applyFont="1" applyNumberFormat="1">
      <alignment shrinkToFit="0" vertical="center" wrapText="0"/>
    </xf>
    <xf borderId="0" fillId="0" fontId="17" numFmtId="0" xfId="0" applyAlignment="1" applyFont="1">
      <alignment shrinkToFit="0" vertical="bottom" wrapText="0"/>
    </xf>
    <xf borderId="2" fillId="0" fontId="3" numFmtId="2" xfId="0" applyAlignment="1" applyBorder="1" applyFont="1" applyNumberFormat="1">
      <alignment shrinkToFit="0" vertical="top" wrapText="0"/>
    </xf>
    <xf borderId="2" fillId="0" fontId="3" numFmtId="2" xfId="0" applyAlignment="1" applyBorder="1" applyFont="1" applyNumberFormat="1">
      <alignment readingOrder="0" shrinkToFit="0" vertical="center" wrapText="0"/>
    </xf>
    <xf borderId="0" fillId="0" fontId="18" numFmtId="170" xfId="0" applyAlignment="1" applyFont="1" applyNumberFormat="1">
      <alignment horizontal="left" shrinkToFit="0" vertical="center" wrapText="0"/>
    </xf>
    <xf borderId="0" fillId="0" fontId="17" numFmtId="171" xfId="0" applyAlignment="1" applyFont="1" applyNumberFormat="1">
      <alignment shrinkToFit="0" vertical="bottom" wrapText="0"/>
    </xf>
    <xf borderId="0" fillId="0" fontId="18" numFmtId="4" xfId="0" applyAlignment="1" applyFont="1" applyNumberFormat="1">
      <alignment shrinkToFit="0" vertical="center" wrapText="0"/>
    </xf>
    <xf borderId="0" fillId="3" fontId="18" numFmtId="4" xfId="0" applyAlignment="1" applyFont="1" applyNumberFormat="1">
      <alignment shrinkToFit="0" vertical="center" wrapText="0"/>
    </xf>
    <xf borderId="0" fillId="0" fontId="18" numFmtId="4" xfId="0" applyAlignment="1" applyFont="1" applyNumberFormat="1">
      <alignment horizontal="right" shrinkToFit="0" vertical="center" wrapText="0"/>
    </xf>
    <xf borderId="0" fillId="3" fontId="18" numFmtId="4" xfId="0" applyAlignment="1" applyFont="1" applyNumberFormat="1">
      <alignment horizontal="right" shrinkToFit="0" vertical="center" wrapText="0"/>
    </xf>
    <xf borderId="7" fillId="2" fontId="16" numFmtId="0" xfId="0" applyAlignment="1" applyBorder="1" applyFont="1">
      <alignment shrinkToFit="0" vertical="center" wrapText="0"/>
    </xf>
    <xf borderId="0" fillId="3" fontId="16" numFmtId="0" xfId="0" applyAlignment="1" applyFont="1">
      <alignment readingOrder="0" shrinkToFit="0" wrapText="0"/>
    </xf>
    <xf borderId="0" fillId="3" fontId="16" numFmtId="0" xfId="0" applyAlignment="1" applyFont="1">
      <alignment horizontal="right" readingOrder="0" shrinkToFit="0" wrapText="0"/>
    </xf>
    <xf borderId="8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horizontal="right" shrinkToFit="0" vertical="center" wrapText="0"/>
    </xf>
    <xf borderId="9" fillId="3" fontId="6" numFmtId="0" xfId="0" applyAlignment="1" applyBorder="1" applyFont="1">
      <alignment horizontal="right" shrinkToFit="0" vertical="center" wrapText="1"/>
    </xf>
    <xf borderId="8" fillId="4" fontId="6" numFmtId="0" xfId="0" applyAlignment="1" applyBorder="1" applyFont="1">
      <alignment horizontal="right" readingOrder="0"/>
    </xf>
    <xf borderId="0" fillId="3" fontId="6" numFmtId="0" xfId="0" applyAlignment="1" applyFont="1">
      <alignment readingOrder="0" shrinkToFit="0" wrapText="0"/>
    </xf>
    <xf borderId="0" fillId="3" fontId="6" numFmtId="0" xfId="0" applyAlignment="1" applyFont="1">
      <alignment horizontal="right" readingOrder="0" shrinkToFit="0" wrapText="0"/>
    </xf>
    <xf borderId="0" fillId="3" fontId="22" numFmtId="0" xfId="0" applyAlignment="1" applyFont="1">
      <alignment horizontal="right" readingOrder="0"/>
    </xf>
    <xf borderId="0" fillId="0" fontId="23" numFmtId="0" xfId="0" applyAlignment="1" applyFont="1">
      <alignment readingOrder="0"/>
    </xf>
    <xf borderId="10" fillId="0" fontId="6" numFmtId="0" xfId="0" applyAlignment="1" applyBorder="1" applyFont="1">
      <alignment horizontal="right" readingOrder="0" shrinkToFit="0" wrapText="0"/>
    </xf>
    <xf borderId="0" fillId="3" fontId="12" numFmtId="0" xfId="0" applyFont="1"/>
    <xf borderId="6" fillId="0" fontId="14" numFmtId="0" xfId="0" applyAlignment="1" applyBorder="1" applyFont="1">
      <alignment horizontal="left" readingOrder="0" shrinkToFit="0" vertical="center" wrapText="1"/>
    </xf>
    <xf borderId="6" fillId="0" fontId="24" numFmtId="0" xfId="0" applyBorder="1" applyFont="1"/>
    <xf borderId="0" fillId="0" fontId="25" numFmtId="0" xfId="0" applyAlignment="1" applyFont="1">
      <alignment shrinkToFit="0" vertical="center" wrapText="0"/>
    </xf>
    <xf borderId="0" fillId="3" fontId="25" numFmtId="0" xfId="0" applyAlignment="1" applyFont="1">
      <alignment shrinkToFit="0" vertical="center" wrapText="0"/>
    </xf>
    <xf borderId="1" fillId="3" fontId="14" numFmtId="0" xfId="0" applyAlignment="1" applyBorder="1" applyFont="1">
      <alignment shrinkToFit="0" vertical="center" wrapText="0"/>
    </xf>
    <xf borderId="0" fillId="0" fontId="25" numFmtId="0" xfId="0" applyAlignment="1" applyFont="1">
      <alignment shrinkToFit="0" vertical="center" wrapText="1"/>
    </xf>
    <xf borderId="1" fillId="2" fontId="16" numFmtId="17" xfId="0" applyAlignment="1" applyBorder="1" applyFont="1" applyNumberFormat="1">
      <alignment horizontal="right" shrinkToFit="0" vertical="center" wrapText="0"/>
    </xf>
    <xf borderId="3" fillId="2" fontId="16" numFmtId="17" xfId="0" applyAlignment="1" applyBorder="1" applyFont="1" applyNumberFormat="1">
      <alignment horizontal="right" shrinkToFit="0" vertical="center" wrapText="0"/>
    </xf>
    <xf borderId="2" fillId="0" fontId="3" numFmtId="172" xfId="0" applyAlignment="1" applyBorder="1" applyFont="1" applyNumberFormat="1">
      <alignment horizontal="right" shrinkToFit="0" vertical="center" wrapText="0"/>
    </xf>
    <xf borderId="2" fillId="0" fontId="3" numFmtId="172" xfId="0" applyBorder="1" applyFont="1" applyNumberFormat="1"/>
    <xf borderId="2" fillId="0" fontId="3" numFmtId="0" xfId="0" applyAlignment="1" applyBorder="1" applyFont="1">
      <alignment horizontal="left" shrinkToFit="0" vertical="bottom" wrapText="0"/>
    </xf>
    <xf borderId="2" fillId="0" fontId="3" numFmtId="172" xfId="0" applyAlignment="1" applyBorder="1" applyFont="1" applyNumberFormat="1">
      <alignment shrinkToFit="0" vertical="center" wrapText="0"/>
    </xf>
    <xf borderId="2" fillId="0" fontId="3" numFmtId="172" xfId="0" applyAlignment="1" applyBorder="1" applyFont="1" applyNumberFormat="1">
      <alignment readingOrder="0"/>
    </xf>
    <xf borderId="2" fillId="0" fontId="6" numFmtId="172" xfId="0" applyAlignment="1" applyBorder="1" applyFont="1" applyNumberFormat="1">
      <alignment horizontal="right" readingOrder="0"/>
    </xf>
    <xf borderId="2" fillId="0" fontId="6" numFmtId="3" xfId="0" applyAlignment="1" applyBorder="1" applyFont="1" applyNumberFormat="1">
      <alignment horizontal="right" readingOrder="0"/>
    </xf>
    <xf borderId="2" fillId="0" fontId="6" numFmtId="3" xfId="0" applyAlignment="1" applyBorder="1" applyFont="1" applyNumberFormat="1">
      <alignment horizontal="right" readingOrder="0" vertical="bottom"/>
    </xf>
    <xf borderId="2" fillId="0" fontId="3" numFmtId="172" xfId="0" applyAlignment="1" applyBorder="1" applyFont="1" applyNumberFormat="1">
      <alignment horizontal="right" readingOrder="0" shrinkToFit="0" vertical="center" wrapText="0"/>
    </xf>
    <xf borderId="2" fillId="0" fontId="3" numFmtId="172" xfId="0" applyAlignment="1" applyBorder="1" applyFont="1" applyNumberFormat="1">
      <alignment horizontal="left" shrinkToFit="0" vertical="center" wrapText="0"/>
    </xf>
    <xf borderId="2" fillId="3" fontId="3" numFmtId="172" xfId="0" applyAlignment="1" applyBorder="1" applyFont="1" applyNumberFormat="1">
      <alignment horizontal="right" shrinkToFit="0" vertical="center" wrapText="0"/>
    </xf>
    <xf borderId="2" fillId="0" fontId="6" numFmtId="3" xfId="0" applyAlignment="1" applyBorder="1" applyFont="1" applyNumberFormat="1">
      <alignment horizontal="right" readingOrder="0" shrinkToFit="0" wrapText="0"/>
    </xf>
    <xf borderId="2" fillId="3" fontId="3" numFmtId="172" xfId="0" applyAlignment="1" applyBorder="1" applyFont="1" applyNumberFormat="1">
      <alignment horizontal="left" shrinkToFit="0" vertical="center" wrapText="0"/>
    </xf>
    <xf borderId="2" fillId="3" fontId="3" numFmtId="0" xfId="0" applyAlignment="1" applyBorder="1" applyFont="1">
      <alignment horizontal="right" shrinkToFit="0" vertical="center" wrapText="0"/>
    </xf>
    <xf borderId="2" fillId="3" fontId="3" numFmtId="0" xfId="0" applyAlignment="1" applyBorder="1" applyFont="1">
      <alignment horizontal="right" readingOrder="0" shrinkToFit="0" vertical="center" wrapText="0"/>
    </xf>
    <xf borderId="0" fillId="0" fontId="14" numFmtId="0" xfId="0" applyAlignment="1" applyFont="1">
      <alignment shrinkToFit="0" vertical="top" wrapText="0"/>
    </xf>
    <xf borderId="2" fillId="0" fontId="26" numFmtId="168" xfId="0" applyAlignment="1" applyBorder="1" applyFont="1" applyNumberFormat="1">
      <alignment horizontal="right" readingOrder="0" shrinkToFit="0" wrapText="0"/>
    </xf>
    <xf borderId="11" fillId="0" fontId="26" numFmtId="168" xfId="0" applyAlignment="1" applyBorder="1" applyFont="1" applyNumberFormat="1">
      <alignment horizontal="right" readingOrder="0" shrinkToFit="0" wrapText="0"/>
    </xf>
    <xf borderId="8" fillId="0" fontId="26" numFmtId="168" xfId="0" applyAlignment="1" applyBorder="1" applyFont="1" applyNumberFormat="1">
      <alignment horizontal="right" readingOrder="0" shrinkToFit="0" wrapText="0"/>
    </xf>
    <xf borderId="10" fillId="0" fontId="26" numFmtId="168" xfId="0" applyAlignment="1" applyBorder="1" applyFont="1" applyNumberFormat="1">
      <alignment horizontal="right" readingOrder="0" shrinkToFit="0" wrapText="0"/>
    </xf>
    <xf borderId="0" fillId="0" fontId="18" numFmtId="168" xfId="0" applyAlignment="1" applyFont="1" applyNumberFormat="1">
      <alignment shrinkToFit="0" vertical="center" wrapText="0"/>
    </xf>
    <xf borderId="8" fillId="4" fontId="26" numFmtId="168" xfId="0" applyAlignment="1" applyBorder="1" applyFont="1" applyNumberFormat="1">
      <alignment readingOrder="0" shrinkToFit="0" wrapText="0"/>
    </xf>
    <xf borderId="10" fillId="4" fontId="26" numFmtId="168" xfId="0" applyAlignment="1" applyBorder="1" applyFont="1" applyNumberFormat="1">
      <alignment readingOrder="0" shrinkToFit="0" wrapText="0"/>
    </xf>
    <xf borderId="2" fillId="0" fontId="3" numFmtId="173" xfId="0" applyAlignment="1" applyBorder="1" applyFont="1" applyNumberFormat="1">
      <alignment shrinkToFit="0" vertical="center" wrapText="0"/>
    </xf>
    <xf borderId="2" fillId="0" fontId="3" numFmtId="173" xfId="0" applyAlignment="1" applyBorder="1" applyFont="1" applyNumberFormat="1">
      <alignment horizontal="right" readingOrder="0" shrinkToFit="0" wrapText="0"/>
    </xf>
    <xf borderId="2" fillId="0" fontId="3" numFmtId="174" xfId="0" applyAlignment="1" applyBorder="1" applyFont="1" applyNumberFormat="1">
      <alignment horizontal="right" shrinkToFit="0" vertical="center" wrapText="0"/>
    </xf>
    <xf borderId="2" fillId="0" fontId="3" numFmtId="174" xfId="0" applyAlignment="1" applyBorder="1" applyFont="1" applyNumberFormat="1">
      <alignment horizontal="right" readingOrder="0" shrinkToFit="0" vertical="center" wrapText="0"/>
    </xf>
    <xf borderId="2" fillId="0" fontId="3" numFmtId="166" xfId="0" applyAlignment="1" applyBorder="1" applyFont="1" applyNumberFormat="1">
      <alignment readingOrder="0" shrinkToFit="0" vertical="center" wrapText="0"/>
    </xf>
    <xf borderId="2" fillId="0" fontId="3" numFmtId="174" xfId="0" applyAlignment="1" applyBorder="1" applyFont="1" applyNumberFormat="1">
      <alignment horizontal="right" shrinkToFit="0" vertical="bottom" wrapText="0"/>
    </xf>
    <xf borderId="2" fillId="0" fontId="3" numFmtId="174" xfId="0" applyAlignment="1" applyBorder="1" applyFont="1" applyNumberFormat="1">
      <alignment horizontal="right" readingOrder="0" shrinkToFit="0" vertical="bottom" wrapText="0"/>
    </xf>
    <xf borderId="0" fillId="0" fontId="27" numFmtId="2" xfId="0" applyAlignment="1" applyFont="1" applyNumberFormat="1">
      <alignment horizontal="right" shrinkToFit="0" vertical="center" wrapText="1"/>
    </xf>
    <xf borderId="0" fillId="0" fontId="17" numFmtId="174" xfId="0" applyAlignment="1" applyFont="1" applyNumberFormat="1">
      <alignment horizontal="right" shrinkToFit="0" vertical="center" wrapText="0"/>
    </xf>
    <xf quotePrefix="1" borderId="2" fillId="0" fontId="3" numFmtId="0" xfId="0" applyAlignment="1" applyBorder="1" applyFont="1">
      <alignment horizontal="right" readingOrder="0" shrinkToFit="0" vertical="center" wrapText="0"/>
    </xf>
    <xf borderId="2" fillId="0" fontId="3" numFmtId="0" xfId="0" applyAlignment="1" applyBorder="1" applyFont="1">
      <alignment shrinkToFit="0" vertical="bottom" wrapText="0"/>
    </xf>
    <xf borderId="2" fillId="0" fontId="3" numFmtId="4" xfId="0" applyAlignment="1" applyBorder="1" applyFont="1" applyNumberFormat="1">
      <alignment horizontal="right" shrinkToFit="0" vertical="bottom" wrapText="0"/>
    </xf>
    <xf borderId="0" fillId="0" fontId="28" numFmtId="4" xfId="0" applyAlignment="1" applyFont="1" applyNumberFormat="1">
      <alignment horizontal="right" shrinkToFit="0" vertical="center" wrapText="1"/>
    </xf>
    <xf borderId="0" fillId="0" fontId="18" numFmtId="174" xfId="0" applyAlignment="1" applyFont="1" applyNumberFormat="1">
      <alignment horizontal="right" shrinkToFit="0" vertical="center" wrapText="0"/>
    </xf>
    <xf borderId="2" fillId="0" fontId="29" numFmtId="4" xfId="0" applyAlignment="1" applyBorder="1" applyFont="1" applyNumberFormat="1">
      <alignment readingOrder="0" shrinkToFit="0" vertical="center" wrapText="1"/>
    </xf>
    <xf borderId="0" fillId="0" fontId="17" numFmtId="175" xfId="0" applyAlignment="1" applyFont="1" applyNumberFormat="1">
      <alignment shrinkToFit="0" vertical="center" wrapText="0"/>
    </xf>
    <xf borderId="2" fillId="0" fontId="8" numFmtId="169" xfId="0" applyAlignment="1" applyBorder="1" applyFont="1" applyNumberFormat="1">
      <alignment shrinkToFit="0" vertical="center" wrapText="0"/>
    </xf>
    <xf borderId="2" fillId="0" fontId="8" numFmtId="169" xfId="0" applyAlignment="1" applyBorder="1" applyFont="1" applyNumberFormat="1">
      <alignment readingOrder="0" vertical="bottom"/>
    </xf>
    <xf borderId="2" fillId="0" fontId="3" numFmtId="169" xfId="0" applyAlignment="1" applyBorder="1" applyFont="1" applyNumberFormat="1">
      <alignment shrinkToFit="0" vertical="center" wrapText="0"/>
    </xf>
    <xf borderId="8" fillId="0" fontId="3" numFmtId="169" xfId="0" applyAlignment="1" applyBorder="1" applyFont="1" applyNumberFormat="1">
      <alignment readingOrder="0" vertical="bottom"/>
    </xf>
    <xf borderId="8" fillId="0" fontId="3" numFmtId="169" xfId="0" applyAlignment="1" applyBorder="1" applyFont="1" applyNumberFormat="1">
      <alignment readingOrder="0" shrinkToFit="0" wrapText="0"/>
    </xf>
    <xf borderId="1" fillId="3" fontId="14" numFmtId="166" xfId="0" applyAlignment="1" applyBorder="1" applyFont="1" applyNumberFormat="1">
      <alignment shrinkToFit="0" vertical="center" wrapText="0"/>
    </xf>
    <xf borderId="1" fillId="3" fontId="30" numFmtId="166" xfId="0" applyAlignment="1" applyBorder="1" applyFont="1" applyNumberFormat="1">
      <alignment shrinkToFit="0" vertical="bottom" wrapText="0"/>
    </xf>
    <xf borderId="0" fillId="0" fontId="3" numFmtId="0" xfId="0" applyFont="1"/>
    <xf borderId="0" fillId="0" fontId="14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86"/>
    <col customWidth="1" min="2" max="3" width="11.71"/>
    <col customWidth="1" min="4" max="5" width="11.86"/>
    <col customWidth="1" min="6" max="11" width="9.14"/>
    <col customWidth="1" min="12" max="26" width="8.0"/>
  </cols>
  <sheetData>
    <row r="1" ht="18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1</v>
      </c>
      <c r="B2" s="5">
        <v>38394.0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4" t="s">
        <v>2</v>
      </c>
      <c r="B3" s="6" t="s">
        <v>3</v>
      </c>
      <c r="C3" s="3"/>
      <c r="D3" s="3"/>
      <c r="E3" s="3"/>
      <c r="F3" s="3"/>
      <c r="G3" s="3"/>
      <c r="H3" s="3"/>
      <c r="I3" s="3"/>
      <c r="J3" s="3"/>
      <c r="K3" s="3"/>
      <c r="L3" s="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8" t="s">
        <v>4</v>
      </c>
      <c r="B4" s="4">
        <v>20.0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8" t="s">
        <v>5</v>
      </c>
      <c r="B5" s="4">
        <v>15.0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8" t="s">
        <v>6</v>
      </c>
      <c r="B6" s="4">
        <v>205.0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4" t="s">
        <v>7</v>
      </c>
      <c r="B7" s="9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4" t="s">
        <v>9</v>
      </c>
      <c r="B8" s="9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10" t="s">
        <v>11</v>
      </c>
      <c r="B10" s="3"/>
      <c r="C10" s="3"/>
      <c r="D10" s="11" t="s">
        <v>12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12" t="s">
        <v>13</v>
      </c>
      <c r="B11" s="13">
        <v>2020.0</v>
      </c>
      <c r="C11" s="13">
        <v>2021.0</v>
      </c>
      <c r="D11" s="14">
        <v>2022.0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15" t="s">
        <v>14</v>
      </c>
      <c r="B12" s="16">
        <v>390877.0</v>
      </c>
      <c r="C12" s="16">
        <v>394323.0</v>
      </c>
      <c r="D12" s="17">
        <v>397731.0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15" t="s">
        <v>15</v>
      </c>
      <c r="B13" s="16">
        <v>358054.0</v>
      </c>
      <c r="C13" s="16">
        <v>361806.0</v>
      </c>
      <c r="D13" s="17">
        <v>365518.0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15" t="s">
        <v>16</v>
      </c>
      <c r="B14" s="16">
        <v>748931.0</v>
      </c>
      <c r="C14" s="16">
        <f>C12+C13</f>
        <v>756129</v>
      </c>
      <c r="D14" s="17">
        <v>763249.0</v>
      </c>
      <c r="E14" s="3"/>
      <c r="F14" s="3"/>
      <c r="G14" s="3"/>
      <c r="H14" s="3"/>
      <c r="I14" s="3"/>
      <c r="J14" s="3"/>
      <c r="K14" s="3" t="s">
        <v>17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12" t="s">
        <v>18</v>
      </c>
      <c r="B15" s="13">
        <v>2020.0</v>
      </c>
      <c r="C15" s="13">
        <v>2021.0</v>
      </c>
      <c r="D15" s="18">
        <v>2022.0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15" t="s">
        <v>19</v>
      </c>
      <c r="B16" s="5">
        <v>183042.0</v>
      </c>
      <c r="C16" s="5">
        <v>181044.0</v>
      </c>
      <c r="D16" s="19">
        <v>179313.0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15" t="s">
        <v>20</v>
      </c>
      <c r="B17" s="5">
        <v>518456.0</v>
      </c>
      <c r="C17" s="5">
        <v>525998.0</v>
      </c>
      <c r="D17" s="19">
        <v>533221.0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15" t="s">
        <v>21</v>
      </c>
      <c r="B18" s="5">
        <v>47433.0</v>
      </c>
      <c r="C18" s="5">
        <v>49087.0</v>
      </c>
      <c r="D18" s="19">
        <v>50715.0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15" t="s">
        <v>22</v>
      </c>
      <c r="B19" s="5">
        <f t="shared" ref="B19:C19" si="1">SUM(B16:B18)</f>
        <v>748931</v>
      </c>
      <c r="C19" s="5">
        <f t="shared" si="1"/>
        <v>756129</v>
      </c>
      <c r="D19" s="17">
        <v>763249.0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12" t="s">
        <v>23</v>
      </c>
      <c r="B20" s="13">
        <v>2020.0</v>
      </c>
      <c r="C20" s="13">
        <v>2021.0</v>
      </c>
      <c r="D20" s="13">
        <v>2022.0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5" t="s">
        <v>24</v>
      </c>
      <c r="B21" s="20">
        <v>109.2</v>
      </c>
      <c r="C21" s="20">
        <v>109.0</v>
      </c>
      <c r="D21" s="21">
        <v>108.8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15" t="s">
        <v>25</v>
      </c>
      <c r="B22" s="20">
        <v>19.5</v>
      </c>
      <c r="C22" s="20">
        <v>19.7</v>
      </c>
      <c r="D22" s="21">
        <v>19.9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15" t="s">
        <v>26</v>
      </c>
      <c r="B23" s="22">
        <v>28.4</v>
      </c>
      <c r="C23" s="22">
        <v>28.9</v>
      </c>
      <c r="D23" s="23">
        <v>29.4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15" t="s">
        <v>27</v>
      </c>
      <c r="B24" s="22">
        <v>25.9</v>
      </c>
      <c r="C24" s="22">
        <v>27.1</v>
      </c>
      <c r="D24" s="23">
        <v>28.3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15" t="s">
        <v>28</v>
      </c>
      <c r="B25" s="22">
        <v>44.5</v>
      </c>
      <c r="C25" s="20">
        <v>43.8</v>
      </c>
      <c r="D25" s="21">
        <v>43.1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8.0" customHeight="1">
      <c r="A26" s="25" t="s">
        <v>29</v>
      </c>
      <c r="B26" s="4">
        <v>35.3</v>
      </c>
      <c r="C26" s="4">
        <v>34.4</v>
      </c>
      <c r="D26" s="26">
        <v>33.6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25" t="s">
        <v>30</v>
      </c>
      <c r="B27" s="4">
        <v>9.1</v>
      </c>
      <c r="C27" s="4">
        <v>9.3</v>
      </c>
      <c r="D27" s="26">
        <v>9.5</v>
      </c>
      <c r="E27" s="2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28" t="s">
        <v>31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2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30" t="s">
        <v>32</v>
      </c>
      <c r="B30" s="11"/>
      <c r="C30" s="11"/>
      <c r="D30" s="11" t="s">
        <v>12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12" t="s">
        <v>33</v>
      </c>
      <c r="B31" s="12">
        <v>2019.0</v>
      </c>
      <c r="C31" s="12">
        <v>2020.0</v>
      </c>
      <c r="D31" s="12">
        <v>2021.0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4" t="s">
        <v>34</v>
      </c>
      <c r="B32" s="4">
        <v>55.0</v>
      </c>
      <c r="C32" s="4">
        <v>58.0</v>
      </c>
      <c r="D32" s="26">
        <v>58.0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4" t="s">
        <v>35</v>
      </c>
      <c r="B33" s="4">
        <v>186.0</v>
      </c>
      <c r="C33" s="4">
        <v>182.0</v>
      </c>
      <c r="D33" s="26">
        <v>179.0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4" t="s">
        <v>36</v>
      </c>
      <c r="B34" s="4">
        <v>69.0</v>
      </c>
      <c r="C34" s="4">
        <v>76.0</v>
      </c>
      <c r="D34" s="26">
        <v>76.0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4" t="s">
        <v>37</v>
      </c>
      <c r="B35" s="31">
        <v>376.0</v>
      </c>
      <c r="C35" s="4">
        <v>406.0</v>
      </c>
      <c r="D35" s="26">
        <v>354.0</v>
      </c>
      <c r="E35" s="3"/>
      <c r="F35" s="3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4" t="s">
        <v>38</v>
      </c>
      <c r="B36" s="5">
        <v>1364.0</v>
      </c>
      <c r="C36" s="33">
        <v>1523.0</v>
      </c>
      <c r="D36" s="33">
        <v>1622.0</v>
      </c>
      <c r="E36" s="3"/>
      <c r="F36" s="3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4" t="s">
        <v>39</v>
      </c>
      <c r="B37" s="34">
        <v>4.3</v>
      </c>
      <c r="C37" s="26">
        <v>4.6</v>
      </c>
      <c r="D37" s="26">
        <v>4.6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4" t="s">
        <v>40</v>
      </c>
      <c r="B38" s="4">
        <v>442.0</v>
      </c>
      <c r="C38" s="4">
        <v>456.0</v>
      </c>
      <c r="D38" s="26">
        <v>446.0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4" t="s">
        <v>41</v>
      </c>
      <c r="B39" s="4">
        <v>90.0</v>
      </c>
      <c r="C39" s="4">
        <v>90.0</v>
      </c>
      <c r="D39" s="26">
        <v>90.0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4" t="s">
        <v>42</v>
      </c>
      <c r="B40" s="35">
        <v>98.6</v>
      </c>
      <c r="C40" s="36" t="s">
        <v>43</v>
      </c>
      <c r="D40" s="37">
        <v>99.0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4" t="s">
        <v>44</v>
      </c>
      <c r="B41" s="38">
        <v>96.2</v>
      </c>
      <c r="C41" s="4">
        <v>99.3</v>
      </c>
      <c r="D41" s="26">
        <v>98.2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28" t="s">
        <v>45</v>
      </c>
      <c r="B42" s="39"/>
      <c r="C42" s="39"/>
      <c r="D42" s="3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40" t="s">
        <v>46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43:D4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4.14"/>
    <col customWidth="1" min="2" max="4" width="11.71"/>
    <col customWidth="1" min="5" max="7" width="9.14"/>
    <col customWidth="1" min="8" max="26" width="8.0"/>
  </cols>
  <sheetData>
    <row r="1" ht="15.0" customHeight="1">
      <c r="A1" s="30" t="s">
        <v>47</v>
      </c>
      <c r="B1" s="41"/>
      <c r="C1" s="3"/>
      <c r="D1" s="41" t="s">
        <v>12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12" t="s">
        <v>48</v>
      </c>
      <c r="B2" s="12">
        <v>2020.0</v>
      </c>
      <c r="C2" s="12">
        <v>2021.0</v>
      </c>
      <c r="D2" s="42">
        <v>2022.0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4" t="s">
        <v>49</v>
      </c>
      <c r="B3" s="43">
        <f>sum(B4:B8)</f>
        <v>571</v>
      </c>
      <c r="C3" s="4">
        <f>SUM(C4:C8)</f>
        <v>569</v>
      </c>
      <c r="D3" s="44">
        <f>sum(D4:D8)</f>
        <v>529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8.0" customHeight="1">
      <c r="A4" s="8" t="s">
        <v>50</v>
      </c>
      <c r="B4" s="43">
        <v>319.0</v>
      </c>
      <c r="C4" s="4">
        <v>320.0</v>
      </c>
      <c r="D4" s="26">
        <v>302.0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8" t="s">
        <v>51</v>
      </c>
      <c r="B5" s="43">
        <v>61.0</v>
      </c>
      <c r="C5" s="4">
        <v>59.0</v>
      </c>
      <c r="D5" s="26">
        <v>59.0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8" t="s">
        <v>52</v>
      </c>
      <c r="B6" s="43">
        <v>71.0</v>
      </c>
      <c r="C6" s="4">
        <v>65.0</v>
      </c>
      <c r="D6" s="26">
        <v>62.0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8" t="s">
        <v>53</v>
      </c>
      <c r="B7" s="43">
        <v>82.0</v>
      </c>
      <c r="C7" s="4">
        <v>89.0</v>
      </c>
      <c r="D7" s="26">
        <v>71.0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8" t="s">
        <v>54</v>
      </c>
      <c r="B8" s="43">
        <v>38.0</v>
      </c>
      <c r="C8" s="4">
        <v>36.0</v>
      </c>
      <c r="D8" s="26">
        <v>35.0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8" t="s">
        <v>55</v>
      </c>
      <c r="B9" s="43">
        <v>64.0</v>
      </c>
      <c r="C9" s="4">
        <v>64.0</v>
      </c>
      <c r="D9" s="26">
        <v>64.0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8" t="s">
        <v>56</v>
      </c>
      <c r="B10" s="43">
        <v>69.0</v>
      </c>
      <c r="C10" s="4">
        <v>69.0</v>
      </c>
      <c r="D10" s="26">
        <v>69.0</v>
      </c>
      <c r="E10" s="3"/>
      <c r="F10" s="3"/>
      <c r="G10" s="4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" t="s">
        <v>57</v>
      </c>
      <c r="B11" s="43">
        <v>24.0</v>
      </c>
      <c r="C11" s="4">
        <v>24.0</v>
      </c>
      <c r="D11" s="26">
        <f>D12+D13</f>
        <v>24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8.0" customHeight="1">
      <c r="A12" s="8" t="s">
        <v>58</v>
      </c>
      <c r="B12" s="43">
        <v>18.0</v>
      </c>
      <c r="C12" s="4">
        <v>18.0</v>
      </c>
      <c r="D12" s="26">
        <v>18.0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8" t="s">
        <v>59</v>
      </c>
      <c r="B13" s="43">
        <v>6.0</v>
      </c>
      <c r="C13" s="4">
        <v>6.0</v>
      </c>
      <c r="D13" s="26">
        <v>6.0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4" t="s">
        <v>60</v>
      </c>
      <c r="B14" s="43">
        <v>1236.0</v>
      </c>
      <c r="C14" s="5">
        <v>1281.0</v>
      </c>
      <c r="D14" s="5">
        <f>sum(D15:D20)</f>
        <v>1097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18.0" customHeight="1">
      <c r="A15" s="8" t="s">
        <v>61</v>
      </c>
      <c r="B15" s="43">
        <v>495.0</v>
      </c>
      <c r="C15" s="4">
        <v>492.0</v>
      </c>
      <c r="D15" s="26">
        <v>491.0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8" t="s">
        <v>62</v>
      </c>
      <c r="B16" s="43">
        <v>74.0</v>
      </c>
      <c r="C16" s="4">
        <v>70.0</v>
      </c>
      <c r="D16" s="26">
        <v>64.0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8" t="s">
        <v>63</v>
      </c>
      <c r="B17" s="43">
        <v>24.0</v>
      </c>
      <c r="C17" s="4">
        <v>29.0</v>
      </c>
      <c r="D17" s="26">
        <v>32.0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8" t="s">
        <v>64</v>
      </c>
      <c r="B18" s="46">
        <v>3.0</v>
      </c>
      <c r="C18" s="4">
        <v>1.0</v>
      </c>
      <c r="D18" s="26">
        <v>1.0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8" t="s">
        <v>65</v>
      </c>
      <c r="B19" s="46">
        <v>213.0</v>
      </c>
      <c r="C19" s="4">
        <v>184.0</v>
      </c>
      <c r="D19" s="26">
        <v>79.0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8" t="s">
        <v>66</v>
      </c>
      <c r="B20" s="46">
        <v>427.0</v>
      </c>
      <c r="C20" s="4">
        <v>505.0</v>
      </c>
      <c r="D20" s="26">
        <v>430.0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47" t="s">
        <v>67</v>
      </c>
      <c r="B21" s="48"/>
      <c r="C21" s="4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4" t="s">
        <v>68</v>
      </c>
      <c r="B22" s="5">
        <v>168975.0</v>
      </c>
      <c r="C22" s="16">
        <v>166517.0</v>
      </c>
      <c r="D22" s="16">
        <f>sum(D23:D24)</f>
        <v>161073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8.0" customHeight="1">
      <c r="A23" s="8" t="s">
        <v>69</v>
      </c>
      <c r="B23" s="5">
        <v>82898.0</v>
      </c>
      <c r="C23" s="16">
        <v>81104.0</v>
      </c>
      <c r="D23" s="49">
        <v>78330.0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8" t="s">
        <v>70</v>
      </c>
      <c r="B24" s="5">
        <v>86077.0</v>
      </c>
      <c r="C24" s="16">
        <v>85413.0</v>
      </c>
      <c r="D24" s="49">
        <v>82743.0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50" t="s">
        <v>71</v>
      </c>
      <c r="B25" s="5">
        <v>16782.0</v>
      </c>
      <c r="C25" s="5">
        <v>18173.0</v>
      </c>
      <c r="D25" s="5">
        <f>D27+D26</f>
        <v>14806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8.0" customHeight="1">
      <c r="A26" s="8" t="s">
        <v>69</v>
      </c>
      <c r="B26" s="5">
        <v>8759.0</v>
      </c>
      <c r="C26" s="5">
        <v>9718.0</v>
      </c>
      <c r="D26" s="33">
        <v>7773.0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8" t="s">
        <v>70</v>
      </c>
      <c r="B27" s="5">
        <v>8023.0</v>
      </c>
      <c r="C27" s="5">
        <v>8455.0</v>
      </c>
      <c r="D27" s="33">
        <v>7033.0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8" t="s">
        <v>60</v>
      </c>
      <c r="B28" s="5">
        <f t="shared" ref="B28:C28" si="1">SUM(B29:B35)</f>
        <v>61845</v>
      </c>
      <c r="C28" s="5">
        <f t="shared" si="1"/>
        <v>65897</v>
      </c>
      <c r="D28" s="5">
        <f>sum(D29:D35)</f>
        <v>55306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8" t="s">
        <v>61</v>
      </c>
      <c r="B29" s="5">
        <v>8026.0</v>
      </c>
      <c r="C29" s="5">
        <v>10662.0</v>
      </c>
      <c r="D29" s="33">
        <v>10871.0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8" t="s">
        <v>62</v>
      </c>
      <c r="B30" s="5">
        <v>1732.0</v>
      </c>
      <c r="C30" s="5">
        <v>1676.0</v>
      </c>
      <c r="D30" s="33">
        <v>1304.0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8" t="s">
        <v>55</v>
      </c>
      <c r="B31" s="5">
        <v>41134.0</v>
      </c>
      <c r="C31" s="5">
        <v>39925.0</v>
      </c>
      <c r="D31" s="33">
        <v>37717.0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8" t="s">
        <v>72</v>
      </c>
      <c r="B32" s="5">
        <v>164.0</v>
      </c>
      <c r="C32" s="4">
        <v>167.0</v>
      </c>
      <c r="D32" s="26">
        <v>110.0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8" t="s">
        <v>63</v>
      </c>
      <c r="B33" s="51">
        <v>870.0</v>
      </c>
      <c r="C33" s="4">
        <v>748.0</v>
      </c>
      <c r="D33" s="26">
        <v>926.0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8" t="s">
        <v>65</v>
      </c>
      <c r="B34" s="51">
        <v>4991.0</v>
      </c>
      <c r="C34" s="5">
        <v>7390.0</v>
      </c>
      <c r="D34" s="52" t="s">
        <v>43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8" t="s">
        <v>73</v>
      </c>
      <c r="B35" s="5">
        <v>4928.0</v>
      </c>
      <c r="C35" s="5">
        <v>5329.0</v>
      </c>
      <c r="D35" s="33">
        <v>4378.0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53" t="s">
        <v>74</v>
      </c>
      <c r="B36" s="5"/>
      <c r="C36" s="4"/>
      <c r="D36" s="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6.5" customHeight="1">
      <c r="A37" s="8" t="s">
        <v>68</v>
      </c>
      <c r="B37" s="5">
        <v>10026.0</v>
      </c>
      <c r="C37" s="5">
        <f t="shared" ref="C37:D37" si="2">C38+C39</f>
        <v>9713</v>
      </c>
      <c r="D37" s="5">
        <f t="shared" si="2"/>
        <v>9793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8" t="s">
        <v>14</v>
      </c>
      <c r="B38" s="5">
        <v>5760.0</v>
      </c>
      <c r="C38" s="33">
        <v>5583.0</v>
      </c>
      <c r="D38" s="33">
        <v>5225.0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8" t="s">
        <v>15</v>
      </c>
      <c r="B39" s="5">
        <v>4266.0</v>
      </c>
      <c r="C39" s="33">
        <v>4130.0</v>
      </c>
      <c r="D39" s="33">
        <v>4568.0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8.0" customHeight="1">
      <c r="A40" s="50" t="s">
        <v>71</v>
      </c>
      <c r="B40" s="5">
        <v>909.0</v>
      </c>
      <c r="C40" s="4">
        <v>950.0</v>
      </c>
      <c r="D40" s="4">
        <f>D41+D42</f>
        <v>968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8" t="s">
        <v>14</v>
      </c>
      <c r="B41" s="5">
        <v>635.0</v>
      </c>
      <c r="C41" s="4">
        <v>644.0</v>
      </c>
      <c r="D41" s="26">
        <v>650.0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8" t="s">
        <v>15</v>
      </c>
      <c r="B42" s="5">
        <v>274.0</v>
      </c>
      <c r="C42" s="4">
        <v>306.0</v>
      </c>
      <c r="D42" s="26">
        <v>318.0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4" t="s">
        <v>60</v>
      </c>
      <c r="B43" s="5">
        <v>1378.0</v>
      </c>
      <c r="C43" s="5">
        <v>1386.0</v>
      </c>
      <c r="D43" s="5">
        <f>D44+D45</f>
        <v>975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8" t="s">
        <v>61</v>
      </c>
      <c r="B44" s="36">
        <v>947.0</v>
      </c>
      <c r="C44" s="4">
        <v>910.0</v>
      </c>
      <c r="D44" s="26">
        <v>945.0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7.25" customHeight="1">
      <c r="A45" s="8" t="s">
        <v>73</v>
      </c>
      <c r="B45" s="4">
        <v>431.0</v>
      </c>
      <c r="C45" s="4">
        <v>476.0</v>
      </c>
      <c r="D45" s="26">
        <v>30.0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54" t="s">
        <v>75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7.25" customHeight="1">
      <c r="A47" s="5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0" t="s">
        <v>76</v>
      </c>
      <c r="B48" s="11"/>
      <c r="C48" s="3"/>
      <c r="D48" s="11" t="s">
        <v>12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56" t="s">
        <v>77</v>
      </c>
      <c r="B49" s="57">
        <v>2019.0</v>
      </c>
      <c r="C49" s="57">
        <v>2020.0</v>
      </c>
      <c r="D49" s="57">
        <v>2021.0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4" t="s">
        <v>78</v>
      </c>
      <c r="B50" s="51">
        <v>319758.0</v>
      </c>
      <c r="C50" s="5">
        <v>331222.0</v>
      </c>
      <c r="D50" s="33">
        <v>489732.0</v>
      </c>
      <c r="E50" s="58"/>
      <c r="F50" s="5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8" t="s">
        <v>14</v>
      </c>
      <c r="B51" s="51">
        <v>169103.0</v>
      </c>
      <c r="C51" s="59">
        <v>169558.0</v>
      </c>
      <c r="D51" s="60">
        <v>238310.0</v>
      </c>
      <c r="E51" s="58"/>
      <c r="F51" s="5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8" t="s">
        <v>15</v>
      </c>
      <c r="B52" s="51">
        <v>150655.0</v>
      </c>
      <c r="C52" s="5">
        <v>161664.0</v>
      </c>
      <c r="D52" s="33">
        <v>251422.0</v>
      </c>
      <c r="E52" s="58"/>
      <c r="F52" s="5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4" t="s">
        <v>79</v>
      </c>
      <c r="B53" s="35">
        <v>2.7</v>
      </c>
      <c r="C53" s="61">
        <v>5.03</v>
      </c>
      <c r="D53" s="62">
        <v>4.8</v>
      </c>
      <c r="E53" s="58"/>
      <c r="F53" s="5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8" t="s">
        <v>80</v>
      </c>
      <c r="B54" s="35">
        <v>1.6</v>
      </c>
      <c r="C54" s="63">
        <v>2.7</v>
      </c>
      <c r="D54" s="64">
        <v>2.8</v>
      </c>
      <c r="E54" s="58"/>
      <c r="F54" s="5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8" t="s">
        <v>81</v>
      </c>
      <c r="B55" s="35">
        <v>5.3</v>
      </c>
      <c r="C55" s="63">
        <v>10.1</v>
      </c>
      <c r="D55" s="64">
        <v>8.9</v>
      </c>
      <c r="E55" s="58"/>
      <c r="F55" s="5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4" t="s">
        <v>82</v>
      </c>
      <c r="B56" s="35">
        <v>66.4</v>
      </c>
      <c r="C56" s="63">
        <v>67.8</v>
      </c>
      <c r="D56" s="64">
        <v>69.1</v>
      </c>
      <c r="E56" s="58"/>
      <c r="F56" s="5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4" t="s">
        <v>83</v>
      </c>
      <c r="B57" s="5">
        <v>30032.0</v>
      </c>
      <c r="C57" s="65">
        <v>31219.0</v>
      </c>
      <c r="D57" s="66">
        <v>31177.0</v>
      </c>
      <c r="E57" s="58"/>
      <c r="F57" s="5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67" t="s">
        <v>84</v>
      </c>
      <c r="B58" s="68"/>
      <c r="C58" s="68"/>
      <c r="D58" s="6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69" t="s">
        <v>85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70"/>
      <c r="C61" s="7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70"/>
      <c r="C62" s="70"/>
      <c r="D62" s="7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68"/>
      <c r="C63" s="68"/>
      <c r="D63" s="6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14"/>
    <col customWidth="1" min="2" max="2" width="12.0"/>
    <col customWidth="1" min="3" max="3" width="11.86"/>
    <col customWidth="1" min="4" max="4" width="11.14"/>
    <col customWidth="1" min="5" max="19" width="9.14"/>
    <col customWidth="1" min="20" max="26" width="8.0"/>
  </cols>
  <sheetData>
    <row r="1" ht="18.0" customHeight="1">
      <c r="A1" s="30" t="s">
        <v>86</v>
      </c>
      <c r="B1" s="11"/>
      <c r="C1" s="3"/>
      <c r="D1" s="11" t="s">
        <v>12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56" t="s">
        <v>87</v>
      </c>
      <c r="B2" s="56">
        <v>2019.0</v>
      </c>
      <c r="C2" s="56">
        <v>2020.0</v>
      </c>
      <c r="D2" s="71">
        <v>2021.0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4" t="s">
        <v>88</v>
      </c>
      <c r="B3" s="72">
        <v>18282.004</v>
      </c>
      <c r="C3" s="73">
        <v>18264.104</v>
      </c>
      <c r="D3" s="74">
        <v>18264.61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4" t="s">
        <v>89</v>
      </c>
      <c r="B4" s="31">
        <v>377.0</v>
      </c>
      <c r="C4" s="31">
        <v>377.0</v>
      </c>
      <c r="D4" s="75">
        <v>381.0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 t="s">
        <v>90</v>
      </c>
      <c r="B5" s="31">
        <v>103814.0</v>
      </c>
      <c r="C5" s="31">
        <v>109663.0</v>
      </c>
      <c r="D5" s="76">
        <v>114646.0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4" t="s">
        <v>91</v>
      </c>
      <c r="B6" s="31">
        <v>285911.0</v>
      </c>
      <c r="C6" s="77">
        <v>48750.0</v>
      </c>
      <c r="D6" s="78">
        <v>22343.0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79" t="s">
        <v>92</v>
      </c>
      <c r="B7" s="80">
        <v>139723.0</v>
      </c>
      <c r="C7" s="81">
        <v>13322.0</v>
      </c>
      <c r="D7" s="78">
        <v>111.0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79" t="s">
        <v>93</v>
      </c>
      <c r="B8" s="80">
        <v>2999.0</v>
      </c>
      <c r="C8" s="81">
        <v>1214.0</v>
      </c>
      <c r="D8" s="78">
        <v>1947.0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4" t="s">
        <v>94</v>
      </c>
      <c r="B9" s="31">
        <v>21581.0</v>
      </c>
      <c r="C9" s="31">
        <v>22987.0</v>
      </c>
      <c r="D9" s="78">
        <v>19680.0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4" t="s">
        <v>95</v>
      </c>
      <c r="B10" s="82">
        <v>454212.0</v>
      </c>
      <c r="C10" s="82">
        <v>466796.0</v>
      </c>
      <c r="D10" s="83">
        <v>465104.0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" t="s">
        <v>96</v>
      </c>
      <c r="B11" s="82">
        <v>275027.0</v>
      </c>
      <c r="C11" s="84">
        <v>278341.0</v>
      </c>
      <c r="D11" s="83">
        <v>312904.0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4" t="s">
        <v>97</v>
      </c>
      <c r="B12" s="85">
        <v>48.0</v>
      </c>
      <c r="C12" s="85">
        <v>48.0</v>
      </c>
      <c r="D12" s="75">
        <v>48.0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67" t="s">
        <v>98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67" t="s">
        <v>99</v>
      </c>
      <c r="B14" s="86"/>
      <c r="C14" s="86"/>
      <c r="D14" s="86"/>
      <c r="E14" s="8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67" t="s">
        <v>100</v>
      </c>
      <c r="B15" s="86"/>
      <c r="C15" s="86"/>
      <c r="D15" s="86"/>
      <c r="E15" s="8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67"/>
      <c r="B16" s="86"/>
      <c r="C16" s="86"/>
      <c r="D16" s="86"/>
      <c r="E16" s="8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30" t="s">
        <v>101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56" t="s">
        <v>102</v>
      </c>
      <c r="B18" s="57">
        <v>2019.0</v>
      </c>
      <c r="C18" s="57">
        <v>2020.0</v>
      </c>
      <c r="D18" s="87">
        <v>2021.0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1.5" customHeight="1">
      <c r="A19" s="4" t="s">
        <v>103</v>
      </c>
      <c r="B19" s="88">
        <v>8645.942152</v>
      </c>
      <c r="C19" s="88">
        <v>11370.839016000002</v>
      </c>
      <c r="D19" s="89">
        <v>10822.78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1.5" customHeight="1">
      <c r="A20" s="79" t="s">
        <v>104</v>
      </c>
      <c r="B20" s="90">
        <v>5203.05</v>
      </c>
      <c r="C20" s="90">
        <v>4594.351630340005</v>
      </c>
      <c r="D20" s="91">
        <v>5403.19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1.5" customHeight="1">
      <c r="A21" s="4" t="s">
        <v>105</v>
      </c>
      <c r="B21" s="46">
        <v>202426.0</v>
      </c>
      <c r="C21" s="46">
        <v>213637.0</v>
      </c>
      <c r="D21" s="92">
        <f>222.056*1000</f>
        <v>222056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31.5" customHeight="1">
      <c r="A22" s="93" t="s">
        <v>106</v>
      </c>
      <c r="B22" s="94">
        <v>5085.05</v>
      </c>
      <c r="C22" s="94">
        <v>5893.93</v>
      </c>
      <c r="D22" s="95">
        <v>5764.475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1.5" customHeight="1">
      <c r="A23" s="93" t="s">
        <v>107</v>
      </c>
      <c r="B23" s="96">
        <v>8557.76</v>
      </c>
      <c r="C23" s="96">
        <v>8848.020000000002</v>
      </c>
      <c r="D23" s="95">
        <v>7913.35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1.5" customHeight="1">
      <c r="A24" s="93" t="s">
        <v>108</v>
      </c>
      <c r="B24" s="94">
        <v>651.4</v>
      </c>
      <c r="C24" s="94">
        <v>659.01</v>
      </c>
      <c r="D24" s="95">
        <v>619.297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31.5" customHeight="1">
      <c r="A25" s="93" t="s">
        <v>109</v>
      </c>
      <c r="B25" s="94">
        <v>1360.55</v>
      </c>
      <c r="C25" s="94">
        <v>1666.4899999999998</v>
      </c>
      <c r="D25" s="97">
        <v>1678.91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31.5" customHeight="1">
      <c r="A26" s="93" t="s">
        <v>110</v>
      </c>
      <c r="B26" s="94">
        <v>5345.23</v>
      </c>
      <c r="C26" s="94">
        <v>12949.099999999999</v>
      </c>
      <c r="D26" s="95">
        <v>12260.02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67" t="s">
        <v>111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6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30" t="s">
        <v>112</v>
      </c>
      <c r="B29" s="11"/>
      <c r="C29" s="3"/>
      <c r="D29" s="11" t="s">
        <v>12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6" t="s">
        <v>113</v>
      </c>
      <c r="B30" s="56">
        <v>2019.0</v>
      </c>
      <c r="C30" s="56">
        <v>2020.0</v>
      </c>
      <c r="D30" s="56">
        <v>2021.0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4" t="s">
        <v>114</v>
      </c>
      <c r="B31" s="98">
        <v>315599.0</v>
      </c>
      <c r="C31" s="5">
        <v>29812.0</v>
      </c>
      <c r="D31" s="33">
        <v>1.0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8" t="s">
        <v>115</v>
      </c>
      <c r="B32" s="99">
        <v>15099.0</v>
      </c>
      <c r="C32" s="51">
        <v>1445.0</v>
      </c>
      <c r="D32" s="52">
        <v>1.0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8" t="s">
        <v>116</v>
      </c>
      <c r="B33" s="99">
        <v>33290.0</v>
      </c>
      <c r="C33" s="51">
        <v>2783.0</v>
      </c>
      <c r="D33" s="52">
        <v>0.0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8" t="s">
        <v>117</v>
      </c>
      <c r="B34" s="99">
        <v>245289.0</v>
      </c>
      <c r="C34" s="51">
        <v>23592.0</v>
      </c>
      <c r="D34" s="52">
        <v>0.0</v>
      </c>
      <c r="E34" s="3"/>
      <c r="F34" s="3"/>
      <c r="G34" s="100"/>
      <c r="H34" s="101"/>
      <c r="I34" s="10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8" t="s">
        <v>118</v>
      </c>
      <c r="B35" s="99">
        <v>21308.0</v>
      </c>
      <c r="C35" s="51">
        <v>1942.0</v>
      </c>
      <c r="D35" s="52">
        <v>0.0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8" t="s">
        <v>119</v>
      </c>
      <c r="B36" s="99">
        <v>307.0</v>
      </c>
      <c r="C36" s="51">
        <v>25.0</v>
      </c>
      <c r="D36" s="52">
        <v>0.0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8" t="s">
        <v>120</v>
      </c>
      <c r="B37" s="99">
        <v>306.0</v>
      </c>
      <c r="C37" s="51">
        <v>25.0</v>
      </c>
      <c r="D37" s="52">
        <v>0.0</v>
      </c>
      <c r="E37" s="3"/>
      <c r="F37" s="100"/>
      <c r="G37" s="101"/>
      <c r="H37" s="10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4" t="s">
        <v>121</v>
      </c>
      <c r="B38" s="5">
        <v>315599.0</v>
      </c>
      <c r="C38" s="5">
        <f>C39+C40+C41+C42</f>
        <v>29812</v>
      </c>
      <c r="D38" s="33">
        <v>1.0</v>
      </c>
      <c r="E38" s="3"/>
      <c r="F38" s="102"/>
      <c r="G38" s="102"/>
      <c r="H38" s="10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8" t="s">
        <v>122</v>
      </c>
      <c r="B39" s="5">
        <v>61771.0</v>
      </c>
      <c r="C39" s="5">
        <v>25714.0</v>
      </c>
      <c r="D39" s="33">
        <v>0.0</v>
      </c>
      <c r="E39" s="3"/>
      <c r="F39" s="104"/>
      <c r="G39" s="105"/>
      <c r="H39" s="10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8" t="s">
        <v>123</v>
      </c>
      <c r="B40" s="5">
        <v>102230.0</v>
      </c>
      <c r="C40" s="5">
        <v>4041.0</v>
      </c>
      <c r="D40" s="33">
        <v>0.0</v>
      </c>
      <c r="E40" s="3"/>
      <c r="F40" s="103"/>
      <c r="G40" s="10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8" t="s">
        <v>124</v>
      </c>
      <c r="B41" s="5">
        <v>56080.0</v>
      </c>
      <c r="C41" s="5">
        <v>21.0</v>
      </c>
      <c r="D41" s="33">
        <v>1.0</v>
      </c>
      <c r="E41" s="3"/>
      <c r="F41" s="3"/>
      <c r="G41" s="103"/>
      <c r="H41" s="103"/>
      <c r="I41" s="10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8" t="s">
        <v>125</v>
      </c>
      <c r="B42" s="5">
        <v>95518.0</v>
      </c>
      <c r="C42" s="5">
        <v>36.0</v>
      </c>
      <c r="D42" s="33">
        <v>0.0</v>
      </c>
      <c r="E42" s="3"/>
      <c r="F42" s="100"/>
      <c r="G42" s="103"/>
      <c r="H42" s="103"/>
      <c r="I42" s="103"/>
      <c r="J42" s="10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4" t="s">
        <v>126</v>
      </c>
      <c r="B43" s="107">
        <v>88.63</v>
      </c>
      <c r="C43" s="73">
        <v>9.49</v>
      </c>
      <c r="D43" s="108">
        <v>0.0014</v>
      </c>
      <c r="E43" s="3"/>
      <c r="F43" s="109"/>
      <c r="G43" s="110"/>
      <c r="H43" s="110"/>
      <c r="I43" s="110"/>
      <c r="J43" s="110"/>
      <c r="K43" s="110"/>
      <c r="L43" s="110"/>
      <c r="M43" s="110"/>
      <c r="N43" s="110"/>
      <c r="O43" s="111"/>
      <c r="P43" s="111"/>
      <c r="Q43" s="111"/>
      <c r="R43" s="112"/>
      <c r="S43" s="111"/>
      <c r="T43" s="3"/>
      <c r="U43" s="3"/>
      <c r="V43" s="3"/>
      <c r="W43" s="3"/>
      <c r="X43" s="3"/>
      <c r="Y43" s="3"/>
      <c r="Z43" s="3"/>
    </row>
    <row r="44" ht="18.0" customHeight="1">
      <c r="A44" s="67" t="s">
        <v>127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67" t="s">
        <v>128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40" t="s">
        <v>129</v>
      </c>
      <c r="B46" s="3"/>
      <c r="C46" s="113"/>
      <c r="D46" s="113"/>
      <c r="E46" s="114"/>
      <c r="F46" s="1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43"/>
    <col customWidth="1" min="2" max="4" width="15.14"/>
    <col customWidth="1" min="5" max="5" width="9.14"/>
    <col customWidth="1" min="6" max="6" width="43.43"/>
    <col customWidth="1" min="7" max="7" width="11.29"/>
    <col customWidth="1" min="8" max="10" width="9.14"/>
    <col customWidth="1" min="11" max="26" width="8.0"/>
  </cols>
  <sheetData>
    <row r="1" ht="18.0" customHeight="1">
      <c r="A1" s="30" t="s">
        <v>130</v>
      </c>
      <c r="B1" s="11"/>
      <c r="C1" s="3"/>
      <c r="D1" s="11" t="s">
        <v>12</v>
      </c>
      <c r="E1" s="3"/>
      <c r="F1" s="7"/>
      <c r="G1" s="7"/>
      <c r="H1" s="7"/>
      <c r="I1" s="7"/>
      <c r="J1" s="7"/>
      <c r="K1" s="7"/>
      <c r="L1" s="7"/>
      <c r="M1" s="7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115" t="s">
        <v>131</v>
      </c>
      <c r="B2" s="115">
        <v>2019.0</v>
      </c>
      <c r="C2" s="115">
        <v>2020.0</v>
      </c>
      <c r="D2" s="115">
        <v>2021.0</v>
      </c>
      <c r="E2" s="3"/>
      <c r="F2" s="116"/>
      <c r="G2" s="117"/>
      <c r="H2" s="117"/>
      <c r="I2" s="11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18" t="s">
        <v>132</v>
      </c>
      <c r="B3" s="119">
        <v>198.0</v>
      </c>
      <c r="C3" s="120">
        <v>198.0</v>
      </c>
      <c r="D3" s="121">
        <v>198.0</v>
      </c>
      <c r="E3" s="3"/>
      <c r="F3" s="122"/>
      <c r="G3" s="123"/>
      <c r="H3" s="124"/>
      <c r="I3" s="124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125" t="s">
        <v>133</v>
      </c>
      <c r="B4" s="26">
        <v>8.0</v>
      </c>
      <c r="C4" s="26">
        <v>8.0</v>
      </c>
      <c r="D4" s="126">
        <v>8.0</v>
      </c>
      <c r="E4" s="3"/>
      <c r="F4" s="127"/>
      <c r="G4" s="123"/>
      <c r="H4" s="123"/>
      <c r="I4" s="123"/>
      <c r="J4" s="7"/>
      <c r="K4" s="7"/>
      <c r="L4" s="7"/>
      <c r="M4" s="7"/>
      <c r="N4" s="7"/>
      <c r="O4" s="7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 t="s">
        <v>134</v>
      </c>
      <c r="B5" s="36">
        <v>4.0</v>
      </c>
      <c r="C5" s="4">
        <v>3.0</v>
      </c>
      <c r="D5" s="126">
        <v>15.0</v>
      </c>
      <c r="E5" s="3"/>
      <c r="F5" s="122"/>
      <c r="G5" s="123"/>
      <c r="H5" s="123"/>
      <c r="I5" s="123"/>
      <c r="J5" s="7"/>
      <c r="K5" s="7"/>
      <c r="L5" s="7"/>
      <c r="M5" s="7"/>
      <c r="N5" s="7"/>
      <c r="O5" s="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4" t="s">
        <v>135</v>
      </c>
      <c r="B6" s="36">
        <v>8.0</v>
      </c>
      <c r="C6" s="4">
        <v>8.0</v>
      </c>
      <c r="D6" s="126">
        <v>8.0</v>
      </c>
      <c r="E6" s="3"/>
      <c r="F6" s="122"/>
      <c r="G6" s="123"/>
      <c r="H6" s="123"/>
      <c r="I6" s="123"/>
      <c r="J6" s="7"/>
      <c r="K6" s="7"/>
      <c r="L6" s="7"/>
      <c r="M6" s="7"/>
      <c r="N6" s="7"/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4" t="s">
        <v>136</v>
      </c>
      <c r="B7" s="36">
        <v>3.0</v>
      </c>
      <c r="C7" s="4">
        <v>4.0</v>
      </c>
      <c r="D7" s="126">
        <v>4.0</v>
      </c>
      <c r="E7" s="3"/>
      <c r="F7" s="122"/>
      <c r="G7" s="123"/>
      <c r="H7" s="123"/>
      <c r="I7" s="123"/>
      <c r="J7" s="7"/>
      <c r="K7" s="7"/>
      <c r="L7" s="7"/>
      <c r="M7" s="7"/>
      <c r="N7" s="7"/>
      <c r="O7" s="7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4" t="s">
        <v>137</v>
      </c>
      <c r="B8" s="36">
        <v>11.0</v>
      </c>
      <c r="C8" s="4">
        <v>15.0</v>
      </c>
      <c r="D8" s="126">
        <v>15.0</v>
      </c>
      <c r="E8" s="3"/>
      <c r="F8" s="122"/>
      <c r="G8" s="123"/>
      <c r="H8" s="123"/>
      <c r="I8" s="123"/>
      <c r="J8" s="7"/>
      <c r="K8" s="7"/>
      <c r="L8" s="7"/>
      <c r="M8" s="7"/>
      <c r="N8" s="7"/>
      <c r="O8" s="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4" t="s">
        <v>138</v>
      </c>
      <c r="B9" s="36">
        <v>21.0</v>
      </c>
      <c r="C9" s="36">
        <v>21.0</v>
      </c>
      <c r="D9" s="126">
        <v>21.0</v>
      </c>
      <c r="E9" s="3"/>
      <c r="F9" s="122"/>
      <c r="G9" s="123"/>
      <c r="H9" s="123"/>
      <c r="I9" s="123"/>
      <c r="J9" s="7"/>
      <c r="K9" s="7"/>
      <c r="L9" s="7"/>
      <c r="M9" s="7"/>
      <c r="N9" s="7"/>
      <c r="O9" s="7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4" t="s">
        <v>139</v>
      </c>
      <c r="B10" s="36">
        <v>4.0</v>
      </c>
      <c r="C10" s="4">
        <v>4.0</v>
      </c>
      <c r="D10" s="126">
        <v>4.0</v>
      </c>
      <c r="E10" s="3"/>
      <c r="F10" s="122"/>
      <c r="G10" s="123"/>
      <c r="H10" s="123"/>
      <c r="I10" s="123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" t="s">
        <v>140</v>
      </c>
      <c r="B11" s="36">
        <v>14.0</v>
      </c>
      <c r="C11" s="4">
        <v>16.0</v>
      </c>
      <c r="D11" s="126">
        <v>16.0</v>
      </c>
      <c r="E11" s="3"/>
      <c r="F11" s="122"/>
      <c r="G11" s="123"/>
      <c r="H11" s="123"/>
      <c r="I11" s="123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3.25" customHeight="1">
      <c r="A12" s="128" t="s">
        <v>141</v>
      </c>
      <c r="B12" s="129"/>
      <c r="C12" s="129"/>
      <c r="D12" s="130"/>
      <c r="E12" s="130"/>
      <c r="F12" s="131"/>
      <c r="G12" s="131"/>
      <c r="H12" s="131"/>
      <c r="I12" s="131"/>
      <c r="J12" s="131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132" t="s">
        <v>142</v>
      </c>
      <c r="B13" s="133"/>
      <c r="C13" s="133"/>
      <c r="D13" s="3"/>
      <c r="E13" s="3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132"/>
      <c r="B14" s="133"/>
      <c r="C14" s="133"/>
      <c r="D14" s="3"/>
      <c r="E14" s="3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30" t="s">
        <v>143</v>
      </c>
      <c r="B15" s="11"/>
      <c r="C15" s="3"/>
      <c r="D15" s="11" t="s">
        <v>12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56" t="s">
        <v>144</v>
      </c>
      <c r="B16" s="134" t="s">
        <v>145</v>
      </c>
      <c r="C16" s="134" t="s">
        <v>146</v>
      </c>
      <c r="D16" s="135" t="s">
        <v>147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8" t="s">
        <v>148</v>
      </c>
      <c r="B17" s="136">
        <v>23133.0</v>
      </c>
      <c r="C17" s="136">
        <f>SUM(C18+C19+C20+C21)</f>
        <v>22267</v>
      </c>
      <c r="D17" s="137">
        <f>SUM(D18:D21)</f>
        <v>27290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138" t="s">
        <v>149</v>
      </c>
      <c r="B18" s="136">
        <v>22086.0</v>
      </c>
      <c r="C18" s="139">
        <f>587+20620</f>
        <v>21207</v>
      </c>
      <c r="D18" s="140">
        <v>26161.0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138" t="s">
        <v>150</v>
      </c>
      <c r="B19" s="136">
        <v>295.0</v>
      </c>
      <c r="C19" s="136">
        <f>39+239</f>
        <v>278</v>
      </c>
      <c r="D19" s="141">
        <v>300.0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138" t="s">
        <v>151</v>
      </c>
      <c r="B20" s="136">
        <v>685.0</v>
      </c>
      <c r="C20" s="136">
        <f>415+307</f>
        <v>722</v>
      </c>
      <c r="D20" s="141">
        <v>765.0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38" t="s">
        <v>152</v>
      </c>
      <c r="B21" s="136">
        <v>67.0</v>
      </c>
      <c r="C21" s="136">
        <f>5+55</f>
        <v>60</v>
      </c>
      <c r="D21" s="141">
        <v>64.0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8" t="s">
        <v>153</v>
      </c>
      <c r="B22" s="139">
        <v>23133.0</v>
      </c>
      <c r="C22" s="46">
        <f t="shared" ref="C22:D22" si="1">SUM(C23:C26)</f>
        <v>22267</v>
      </c>
      <c r="D22" s="46">
        <f t="shared" si="1"/>
        <v>27290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138" t="s">
        <v>154</v>
      </c>
      <c r="B23" s="136">
        <v>373.0</v>
      </c>
      <c r="C23" s="4">
        <v>343.0</v>
      </c>
      <c r="D23" s="142">
        <v>387.0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138" t="s">
        <v>155</v>
      </c>
      <c r="B24" s="136">
        <v>719.0</v>
      </c>
      <c r="C24" s="4">
        <v>703.0</v>
      </c>
      <c r="D24" s="143">
        <v>787.0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138" t="s">
        <v>156</v>
      </c>
      <c r="B25" s="136">
        <v>4596.0</v>
      </c>
      <c r="C25" s="4">
        <v>5358.0</v>
      </c>
      <c r="D25" s="142">
        <v>17480.0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138" t="s">
        <v>157</v>
      </c>
      <c r="B26" s="136">
        <v>17445.0</v>
      </c>
      <c r="C26" s="4">
        <v>15863.0</v>
      </c>
      <c r="D26" s="142">
        <v>8636.0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8" t="s">
        <v>158</v>
      </c>
      <c r="B27" s="136">
        <v>23133.0</v>
      </c>
      <c r="C27" s="136">
        <f>C28+C29+C30</f>
        <v>22267</v>
      </c>
      <c r="D27" s="136">
        <f>sum(D28:D30)</f>
        <v>27290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8" t="s">
        <v>159</v>
      </c>
      <c r="B28" s="136">
        <v>2845.0</v>
      </c>
      <c r="C28" s="136">
        <f>269+2497</f>
        <v>2766</v>
      </c>
      <c r="D28" s="144">
        <v>3375.0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8" t="s">
        <v>160</v>
      </c>
      <c r="B29" s="136">
        <v>2269.0</v>
      </c>
      <c r="C29" s="136">
        <f>380+16991</f>
        <v>17371</v>
      </c>
      <c r="D29" s="144">
        <v>2387.0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8" t="s">
        <v>161</v>
      </c>
      <c r="B30" s="136">
        <v>18019.0</v>
      </c>
      <c r="C30" s="136">
        <f>397+1733</f>
        <v>2130</v>
      </c>
      <c r="D30" s="144">
        <v>21528.0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145" t="s">
        <v>162</v>
      </c>
      <c r="B31" s="146">
        <v>17059.0</v>
      </c>
      <c r="C31" s="4">
        <v>21843.0</v>
      </c>
      <c r="D31" s="147">
        <v>26880.0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148" t="s">
        <v>163</v>
      </c>
      <c r="B32" s="146">
        <v>474.0</v>
      </c>
      <c r="C32" s="149" t="s">
        <v>164</v>
      </c>
      <c r="D32" s="150" t="s">
        <v>43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67" t="s">
        <v>165</v>
      </c>
      <c r="B33" s="151"/>
      <c r="C33" s="15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54" t="s">
        <v>166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5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30" t="s">
        <v>167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56" t="s">
        <v>162</v>
      </c>
      <c r="B37" s="57">
        <v>2019.0</v>
      </c>
      <c r="C37" s="57">
        <v>2020.0</v>
      </c>
      <c r="D37" s="57">
        <v>2021.0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4" t="s">
        <v>168</v>
      </c>
      <c r="B38" s="152">
        <v>42951.6</v>
      </c>
      <c r="C38" s="153">
        <v>46862.8</v>
      </c>
      <c r="D38" s="153">
        <v>53099.9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4" t="s">
        <v>169</v>
      </c>
      <c r="B39" s="154">
        <v>71290.2</v>
      </c>
      <c r="C39" s="155">
        <v>69589.2</v>
      </c>
      <c r="D39" s="155">
        <v>65529.4</v>
      </c>
      <c r="E39" s="3"/>
      <c r="F39" s="156"/>
      <c r="G39" s="15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4" t="s">
        <v>170</v>
      </c>
      <c r="B40" s="154">
        <v>-28338.6</v>
      </c>
      <c r="C40" s="155">
        <v>-22726.4</v>
      </c>
      <c r="D40" s="155">
        <v>-12429.5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4" t="s">
        <v>171</v>
      </c>
      <c r="B41" s="157">
        <v>1064.8</v>
      </c>
      <c r="C41" s="158">
        <v>1343.5</v>
      </c>
      <c r="D41" s="158">
        <v>1332.39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24" t="s">
        <v>172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56" t="s">
        <v>173</v>
      </c>
      <c r="B43" s="57">
        <v>2019.0</v>
      </c>
      <c r="C43" s="57">
        <v>2020.0</v>
      </c>
      <c r="D43" s="57">
        <v>2021.0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8" t="s">
        <v>174</v>
      </c>
      <c r="B44" s="159">
        <v>70.42</v>
      </c>
      <c r="C44" s="159">
        <v>74.15</v>
      </c>
      <c r="D44" s="160">
        <v>73.94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56" t="s">
        <v>173</v>
      </c>
      <c r="B45" s="57" t="s">
        <v>175</v>
      </c>
      <c r="C45" s="57">
        <v>2020.0</v>
      </c>
      <c r="D45" s="57">
        <v>2021.0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8" t="s">
        <v>176</v>
      </c>
      <c r="B46" s="159">
        <v>70.5752178341022</v>
      </c>
      <c r="C46" s="159">
        <v>72.47</v>
      </c>
      <c r="D46" s="160">
        <v>73.716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67" t="s">
        <v>177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40" t="s">
        <v>178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2:C1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71"/>
    <col customWidth="1" min="2" max="4" width="14.43"/>
    <col customWidth="1" min="5" max="5" width="13.29"/>
    <col customWidth="1" min="6" max="6" width="15.86"/>
    <col customWidth="1" min="7" max="8" width="16.0"/>
    <col customWidth="1" min="9" max="10" width="9.14"/>
    <col customWidth="1" min="11" max="26" width="8.0"/>
  </cols>
  <sheetData>
    <row r="1">
      <c r="A1" s="30" t="s">
        <v>179</v>
      </c>
      <c r="B1" s="11"/>
      <c r="C1" s="3"/>
      <c r="D1" s="11" t="s">
        <v>180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56" t="s">
        <v>181</v>
      </c>
      <c r="B2" s="56">
        <v>2019.0</v>
      </c>
      <c r="C2" s="56">
        <v>2020.0</v>
      </c>
      <c r="D2" s="56">
        <v>2021.0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182</v>
      </c>
      <c r="B3" s="161">
        <v>178561.7314936892</v>
      </c>
      <c r="C3" s="162">
        <v>172295.25</v>
      </c>
      <c r="D3" s="162">
        <v>187772.77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183</v>
      </c>
      <c r="B4" s="94">
        <v>162396.9</v>
      </c>
      <c r="C4" s="163">
        <v>161709.79</v>
      </c>
      <c r="D4" s="163">
        <v>176264.9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93" t="s">
        <v>184</v>
      </c>
      <c r="B5" s="164">
        <v>15.784149861525426</v>
      </c>
      <c r="C5" s="165">
        <v>19.15</v>
      </c>
      <c r="D5" s="165">
        <v>19.19</v>
      </c>
      <c r="E5" s="3"/>
      <c r="F5" s="166"/>
      <c r="G5" s="166"/>
      <c r="H5" s="167"/>
      <c r="I5" s="16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 t="s">
        <v>185</v>
      </c>
      <c r="B6" s="94">
        <v>5.76</v>
      </c>
      <c r="C6" s="168" t="s">
        <v>186</v>
      </c>
      <c r="D6" s="37">
        <v>4.09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69" t="s">
        <v>187</v>
      </c>
      <c r="B7" s="170">
        <v>240755.66</v>
      </c>
      <c r="C7" s="163">
        <v>230054.91</v>
      </c>
      <c r="D7" s="163">
        <v>248334.31</v>
      </c>
      <c r="E7" s="3"/>
      <c r="F7" s="171"/>
      <c r="G7" s="171"/>
      <c r="H7" s="171"/>
      <c r="I7" s="172"/>
      <c r="J7" s="17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188</v>
      </c>
      <c r="B8" s="173">
        <v>136397.86</v>
      </c>
      <c r="C8" s="173">
        <v>143888.81</v>
      </c>
      <c r="D8" s="173">
        <v>159760.73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7" t="s">
        <v>189</v>
      </c>
      <c r="B9" s="3"/>
      <c r="C9" s="3"/>
      <c r="D9" s="174"/>
      <c r="E9" s="174"/>
      <c r="F9" s="17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7"/>
      <c r="B10" s="3"/>
      <c r="C10" s="3"/>
      <c r="D10" s="174"/>
      <c r="E10" s="174"/>
      <c r="F10" s="17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0" t="s">
        <v>190</v>
      </c>
      <c r="B11" s="11"/>
      <c r="C11" s="3"/>
      <c r="D11" s="11" t="s">
        <v>180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56" t="s">
        <v>191</v>
      </c>
      <c r="B12" s="57" t="s">
        <v>175</v>
      </c>
      <c r="C12" s="57" t="s">
        <v>192</v>
      </c>
      <c r="D12" s="57" t="s">
        <v>193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47" t="s">
        <v>194</v>
      </c>
      <c r="B13" s="175">
        <f>B14+B15</f>
        <v>34707.67</v>
      </c>
      <c r="C13" s="175">
        <v>36218.876</v>
      </c>
      <c r="D13" s="176">
        <v>35855.45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8" t="s">
        <v>195</v>
      </c>
      <c r="B14" s="177">
        <v>27171.146</v>
      </c>
      <c r="C14" s="177">
        <v>22792.988</v>
      </c>
      <c r="D14" s="178">
        <v>20661.77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8" t="s">
        <v>196</v>
      </c>
      <c r="B15" s="177">
        <v>7536.524</v>
      </c>
      <c r="C15" s="177">
        <v>13425.887</v>
      </c>
      <c r="D15" s="179">
        <v>15193.68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197</v>
      </c>
      <c r="B16" s="177">
        <v>10516.48</v>
      </c>
      <c r="C16" s="177">
        <v>16425.75</v>
      </c>
      <c r="D16" s="179">
        <v>14882.29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 t="s">
        <v>198</v>
      </c>
      <c r="B17" s="177">
        <v>44054.13</v>
      </c>
      <c r="C17" s="177">
        <v>57572.283</v>
      </c>
      <c r="D17" s="179">
        <v>71091.811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80" t="s">
        <v>199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8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0" t="s">
        <v>200</v>
      </c>
      <c r="B20" s="182"/>
      <c r="C20" s="18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56" t="s">
        <v>201</v>
      </c>
      <c r="B21" s="56">
        <v>2019.0</v>
      </c>
      <c r="C21" s="56">
        <v>2020.0</v>
      </c>
      <c r="D21" s="56">
        <v>2021.0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 t="s">
        <v>202</v>
      </c>
      <c r="B22" s="73">
        <v>2.73</v>
      </c>
      <c r="C22" s="4">
        <v>5.63</v>
      </c>
      <c r="D22" s="26">
        <v>7.35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0.0" customHeight="1">
      <c r="A23" s="93" t="s">
        <v>203</v>
      </c>
      <c r="B23" s="73">
        <v>72.23</v>
      </c>
      <c r="C23" s="4">
        <v>68.38</v>
      </c>
      <c r="D23" s="108">
        <v>63.7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83" t="s">
        <v>204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9" t="s">
        <v>205</v>
      </c>
      <c r="B25" s="182"/>
      <c r="C25" s="18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82"/>
      <c r="B26" s="182"/>
      <c r="C26" s="182"/>
      <c r="D26" s="172"/>
      <c r="E26" s="172"/>
      <c r="F26" s="17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82"/>
      <c r="B27" s="182"/>
      <c r="C27" s="18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82"/>
      <c r="B28" s="182"/>
      <c r="C28" s="18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82"/>
      <c r="B29" s="182"/>
      <c r="C29" s="18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82"/>
      <c r="B30" s="182"/>
      <c r="C30" s="18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82"/>
      <c r="B31" s="182"/>
      <c r="C31" s="18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82"/>
      <c r="B32" s="182"/>
      <c r="C32" s="18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82"/>
      <c r="B33" s="182"/>
      <c r="C33" s="18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82"/>
      <c r="B34" s="182"/>
      <c r="C34" s="18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82"/>
      <c r="B35" s="182"/>
      <c r="C35" s="18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82"/>
      <c r="B36" s="182"/>
      <c r="C36" s="18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82"/>
      <c r="B37" s="182"/>
      <c r="C37" s="18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82"/>
      <c r="B38" s="182"/>
      <c r="C38" s="18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82"/>
      <c r="B39" s="182"/>
      <c r="C39" s="18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8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8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8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2009-10-08T03:22:05Z</dcterms:created>
  <dc:creator>S.Dorji</dc:creator>
</cp:coreProperties>
</file>