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6" sheetId="1" r:id="rId1"/>
  </sheets>
  <calcPr calcId="125725"/>
</workbook>
</file>

<file path=xl/calcChain.xml><?xml version="1.0" encoding="utf-8"?>
<calcChain xmlns="http://schemas.openxmlformats.org/spreadsheetml/2006/main">
  <c r="C35" i="1"/>
  <c r="C34"/>
  <c r="C33"/>
  <c r="C32"/>
  <c r="C31"/>
  <c r="C30"/>
  <c r="C29"/>
  <c r="C28"/>
  <c r="C27"/>
  <c r="C26"/>
  <c r="C25"/>
  <c r="C24"/>
  <c r="C23"/>
  <c r="C22"/>
  <c r="C21"/>
  <c r="C20"/>
  <c r="C19"/>
  <c r="C18"/>
  <c r="C13"/>
  <c r="C12"/>
  <c r="C11"/>
  <c r="C10"/>
  <c r="C9"/>
  <c r="C8"/>
  <c r="C7"/>
  <c r="C6"/>
  <c r="C5"/>
  <c r="C4"/>
  <c r="B36"/>
  <c r="B14"/>
  <c r="C36" l="1"/>
  <c r="C14"/>
</calcChain>
</file>

<file path=xl/sharedStrings.xml><?xml version="1.0" encoding="utf-8"?>
<sst xmlns="http://schemas.openxmlformats.org/spreadsheetml/2006/main" count="40" uniqueCount="37">
  <si>
    <t xml:space="preserve">Plan Codes </t>
  </si>
  <si>
    <t>Source: Royal Insurance Corporation of Bhutan Ltd., Thimphu</t>
  </si>
  <si>
    <t xml:space="preserve">Gaki Pelzom Life Policy (GPLP) </t>
  </si>
  <si>
    <t>Double Cover Endowment Plan without profit (DEPP-WP)</t>
  </si>
  <si>
    <t>Quendue Ngensung Life Policy II (QNLPII)</t>
  </si>
  <si>
    <t>Group Term Insurance (GTI)</t>
  </si>
  <si>
    <t>Lodeth Scheme</t>
  </si>
  <si>
    <t>Rural Life Insurance (RLI)</t>
  </si>
  <si>
    <t>Youth Endowment Assurance Plan (YEAPP)</t>
  </si>
  <si>
    <t xml:space="preserve"> Sum Assured (Nu. in Million)</t>
  </si>
  <si>
    <t xml:space="preserve"> No. of Policies Sold </t>
  </si>
  <si>
    <t>Table 12.1.26: Life Insurance Schemes Offered by Royal Insurance Corporation of Bhutan Ltd., 2021</t>
  </si>
  <si>
    <t xml:space="preserve">I. Participating (Par) Policies (as for those policies which participates in bonus)       </t>
  </si>
  <si>
    <t>12 years Money Back Policy with profit</t>
  </si>
  <si>
    <t>15 years Money Back Policy with profit</t>
  </si>
  <si>
    <t>15 years New Version Money Back Plan</t>
  </si>
  <si>
    <t>20 years New Version Money Back Plan</t>
  </si>
  <si>
    <t>25 years New Version Money Back Plan</t>
  </si>
  <si>
    <t>Ashi Nangsa Living Policy- New Version (AN-NV)</t>
  </si>
  <si>
    <t xml:space="preserve">Double Cover Endowment Plan with profits (DEPP) </t>
  </si>
  <si>
    <t>Pho-mo Joint Life Policy (PHO-MO)</t>
  </si>
  <si>
    <t xml:space="preserve">Total </t>
  </si>
  <si>
    <t>II. Non-Participating Policies (Non-Par) (as for those policies where guaranteed additions is given or those which do not participate in bonus)</t>
  </si>
  <si>
    <t xml:space="preserve">Children’s Money Back Policy with GA - 12 years (CMBP-12)
</t>
  </si>
  <si>
    <t>Children’s Money Back Policy with GA - 15 years (CMBP-15)</t>
  </si>
  <si>
    <t>Children’s Money Back Policy with GA - 20 years (CMBP-20)</t>
  </si>
  <si>
    <t>Endowment Plan for Senior Citizen with Guaranteed Addition</t>
  </si>
  <si>
    <t>Millennium Education Scheme III (2009 -present)</t>
  </si>
  <si>
    <t>Quendue Ngensung Life Policy Mortage Life Assurance Policy - without profit</t>
  </si>
  <si>
    <t>Silver Jubilee Term Policy without profit (New)</t>
  </si>
  <si>
    <t>Ten-Tsai Mangul Ngenchoel I - 5 Years</t>
  </si>
  <si>
    <t xml:space="preserve">Ten-Tsai Mangul Ngenchoel I - 10 Years (PP 10) </t>
  </si>
  <si>
    <t>Ten-Tsai Mangul Ngenchoel I - 10 Years (PP 5)</t>
  </si>
  <si>
    <t xml:space="preserve">Ten-Tsai Mangul Ngenchoel II </t>
  </si>
  <si>
    <t>Ashi Nangsa Living Policy old (AN-LIV)</t>
  </si>
  <si>
    <t>Drongseb Kuendrul Tshe-Sog Ngensung (Micro Credit) - II</t>
  </si>
  <si>
    <t>Total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</si>
</sst>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sz val="10"/>
      <name val="Myriad Pro"/>
      <family val="2"/>
    </font>
    <font>
      <i/>
      <sz val="9"/>
      <color theme="1"/>
      <name val="Myriad Pro"/>
      <family val="2"/>
    </font>
    <font>
      <b/>
      <sz val="10"/>
      <name val="Myriad Pro"/>
      <family val="2"/>
    </font>
    <font>
      <b/>
      <sz val="11"/>
      <color rgb="FF000000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3" fontId="6" fillId="2" borderId="0" xfId="0" applyNumberFormat="1" applyFont="1" applyFill="1" applyBorder="1" applyAlignment="1">
      <alignment horizontal="right"/>
    </xf>
    <xf numFmtId="43" fontId="6" fillId="0" borderId="0" xfId="1" applyFont="1" applyBorder="1"/>
    <xf numFmtId="0" fontId="5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right"/>
    </xf>
    <xf numFmtId="43" fontId="2" fillId="0" borderId="0" xfId="0" applyNumberFormat="1" applyFont="1" applyBorder="1"/>
    <xf numFmtId="0" fontId="8" fillId="0" borderId="0" xfId="0" applyFont="1" applyBorder="1" applyAlignment="1">
      <alignment vertical="center" wrapText="1"/>
    </xf>
    <xf numFmtId="164" fontId="6" fillId="0" borderId="0" xfId="1" applyNumberFormat="1" applyFont="1" applyBorder="1"/>
    <xf numFmtId="3" fontId="6" fillId="0" borderId="0" xfId="0" applyNumberFormat="1" applyFont="1" applyBorder="1"/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right"/>
    </xf>
    <xf numFmtId="43" fontId="2" fillId="0" borderId="3" xfId="0" applyNumberFormat="1" applyFont="1" applyBorder="1"/>
    <xf numFmtId="0" fontId="2" fillId="0" borderId="3" xfId="0" applyFont="1" applyBorder="1"/>
    <xf numFmtId="164" fontId="2" fillId="0" borderId="3" xfId="1" applyNumberFormat="1" applyFont="1" applyBorder="1"/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showGridLines="0" tabSelected="1" zoomScale="120" zoomScaleNormal="120" workbookViewId="0">
      <selection activeCell="A16" sqref="A16:C16"/>
    </sheetView>
  </sheetViews>
  <sheetFormatPr defaultRowHeight="15"/>
  <cols>
    <col min="1" max="1" width="48.42578125" style="22" customWidth="1"/>
    <col min="2" max="2" width="19.28515625" style="23" customWidth="1"/>
    <col min="3" max="3" width="19.5703125" style="24" customWidth="1"/>
    <col min="4" max="16384" width="9.140625" style="1"/>
  </cols>
  <sheetData>
    <row r="1" spans="1:3">
      <c r="A1" s="25" t="s">
        <v>11</v>
      </c>
      <c r="B1" s="25"/>
      <c r="C1" s="25"/>
    </row>
    <row r="2" spans="1:3" ht="18" customHeight="1" thickBot="1">
      <c r="A2" s="26" t="s">
        <v>12</v>
      </c>
      <c r="B2" s="26"/>
      <c r="C2" s="26"/>
    </row>
    <row r="3" spans="1:3" s="2" customFormat="1" ht="25.5">
      <c r="A3" s="27" t="s">
        <v>0</v>
      </c>
      <c r="B3" s="28" t="s">
        <v>10</v>
      </c>
      <c r="C3" s="28" t="s">
        <v>9</v>
      </c>
    </row>
    <row r="4" spans="1:3" s="2" customFormat="1" ht="17.25" customHeight="1">
      <c r="A4" s="3" t="s">
        <v>13</v>
      </c>
      <c r="B4" s="4">
        <v>3</v>
      </c>
      <c r="C4" s="5">
        <f>400000/1000000</f>
        <v>0.4</v>
      </c>
    </row>
    <row r="5" spans="1:3" s="2" customFormat="1" ht="17.25" customHeight="1">
      <c r="A5" s="3" t="s">
        <v>14</v>
      </c>
      <c r="B5" s="4">
        <v>1</v>
      </c>
      <c r="C5" s="5">
        <f>100000/1000000</f>
        <v>0.1</v>
      </c>
    </row>
    <row r="6" spans="1:3" s="2" customFormat="1" ht="17.25" customHeight="1">
      <c r="A6" s="6" t="s">
        <v>15</v>
      </c>
      <c r="B6" s="4">
        <v>732</v>
      </c>
      <c r="C6" s="5">
        <f>101387100/1000000</f>
        <v>101.3871</v>
      </c>
    </row>
    <row r="7" spans="1:3" s="2" customFormat="1" ht="17.25" customHeight="1">
      <c r="A7" s="6" t="s">
        <v>16</v>
      </c>
      <c r="B7" s="4">
        <v>140</v>
      </c>
      <c r="C7" s="5">
        <f>22410000/1000000</f>
        <v>22.41</v>
      </c>
    </row>
    <row r="8" spans="1:3" s="2" customFormat="1" ht="17.25" customHeight="1">
      <c r="A8" s="6" t="s">
        <v>17</v>
      </c>
      <c r="B8" s="7">
        <v>73</v>
      </c>
      <c r="C8" s="5">
        <f>12550000/1000000</f>
        <v>12.55</v>
      </c>
    </row>
    <row r="9" spans="1:3" s="8" customFormat="1" ht="17.25" customHeight="1">
      <c r="A9" s="6" t="s">
        <v>18</v>
      </c>
      <c r="B9" s="7">
        <v>48</v>
      </c>
      <c r="C9" s="5">
        <f>7600000/1000000</f>
        <v>7.6</v>
      </c>
    </row>
    <row r="10" spans="1:3" ht="17.25" customHeight="1">
      <c r="A10" s="6" t="s">
        <v>19</v>
      </c>
      <c r="B10" s="9">
        <v>8</v>
      </c>
      <c r="C10" s="5">
        <f>800000/1000000</f>
        <v>0.8</v>
      </c>
    </row>
    <row r="11" spans="1:3" ht="17.25" customHeight="1">
      <c r="A11" s="3" t="s">
        <v>2</v>
      </c>
      <c r="B11" s="7">
        <v>454</v>
      </c>
      <c r="C11" s="5">
        <f>76188000/1000000</f>
        <v>76.188000000000002</v>
      </c>
    </row>
    <row r="12" spans="1:3" ht="17.25" customHeight="1">
      <c r="A12" s="6" t="s">
        <v>20</v>
      </c>
      <c r="B12" s="7">
        <v>181</v>
      </c>
      <c r="C12" s="5">
        <f>28390000/1000000</f>
        <v>28.39</v>
      </c>
    </row>
    <row r="13" spans="1:3" ht="17.25" customHeight="1">
      <c r="A13" s="10" t="s">
        <v>8</v>
      </c>
      <c r="B13" s="7">
        <v>127</v>
      </c>
      <c r="C13" s="5">
        <f>16120000/1000000</f>
        <v>16.12</v>
      </c>
    </row>
    <row r="14" spans="1:3" ht="17.25" customHeight="1">
      <c r="A14" s="29" t="s">
        <v>21</v>
      </c>
      <c r="B14" s="30">
        <f>SUM(B4:B13)</f>
        <v>1767</v>
      </c>
      <c r="C14" s="31">
        <f>SUM(C4:C13)</f>
        <v>265.94510000000002</v>
      </c>
    </row>
    <row r="15" spans="1:3" ht="17.25" customHeight="1">
      <c r="A15" s="11"/>
      <c r="B15" s="12"/>
      <c r="C15" s="13"/>
    </row>
    <row r="16" spans="1:3" ht="34.5" customHeight="1" thickBot="1">
      <c r="A16" s="36" t="s">
        <v>22</v>
      </c>
      <c r="B16" s="36"/>
      <c r="C16" s="36"/>
    </row>
    <row r="17" spans="1:3" ht="30" customHeight="1">
      <c r="A17" s="34" t="s">
        <v>0</v>
      </c>
      <c r="B17" s="35" t="s">
        <v>10</v>
      </c>
      <c r="C17" s="35" t="s">
        <v>9</v>
      </c>
    </row>
    <row r="18" spans="1:3" ht="17.25" customHeight="1">
      <c r="A18" s="14" t="s">
        <v>23</v>
      </c>
      <c r="B18" s="9">
        <v>13</v>
      </c>
      <c r="C18" s="5">
        <f>1850000/1000000</f>
        <v>1.85</v>
      </c>
    </row>
    <row r="19" spans="1:3" ht="15" customHeight="1">
      <c r="A19" s="10" t="s">
        <v>24</v>
      </c>
      <c r="B19" s="9">
        <v>12</v>
      </c>
      <c r="C19" s="5">
        <f>2400000/1000000</f>
        <v>2.4</v>
      </c>
    </row>
    <row r="20" spans="1:3" ht="16.5" customHeight="1">
      <c r="A20" s="10" t="s">
        <v>25</v>
      </c>
      <c r="B20" s="9">
        <v>55</v>
      </c>
      <c r="C20" s="5">
        <f>8600000/1000000</f>
        <v>8.6</v>
      </c>
    </row>
    <row r="21" spans="1:3" ht="16.5" customHeight="1">
      <c r="A21" s="3" t="s">
        <v>3</v>
      </c>
      <c r="B21" s="7">
        <v>19</v>
      </c>
      <c r="C21" s="5">
        <f>3650000/1000000</f>
        <v>3.65</v>
      </c>
    </row>
    <row r="22" spans="1:3" ht="15.75" customHeight="1">
      <c r="A22" s="10" t="s">
        <v>35</v>
      </c>
      <c r="B22" s="9">
        <v>318</v>
      </c>
      <c r="C22" s="5">
        <f>86696551/1000000</f>
        <v>86.696550999999999</v>
      </c>
    </row>
    <row r="23" spans="1:3" ht="16.5" customHeight="1">
      <c r="A23" s="6" t="s">
        <v>26</v>
      </c>
      <c r="B23" s="9">
        <v>74</v>
      </c>
      <c r="C23" s="5">
        <f>12720000/1000000</f>
        <v>12.72</v>
      </c>
    </row>
    <row r="24" spans="1:3" ht="16.5" customHeight="1">
      <c r="A24" s="6" t="s">
        <v>5</v>
      </c>
      <c r="B24" s="9">
        <v>16</v>
      </c>
      <c r="C24" s="5">
        <f>299050000/1000000</f>
        <v>299.05</v>
      </c>
    </row>
    <row r="25" spans="1:3" ht="16.5" customHeight="1">
      <c r="A25" s="6" t="s">
        <v>27</v>
      </c>
      <c r="B25" s="15">
        <v>6483</v>
      </c>
      <c r="C25" s="5">
        <f>1395700349/1000000</f>
        <v>1395.700349</v>
      </c>
    </row>
    <row r="26" spans="1:3" ht="16.5" customHeight="1">
      <c r="A26" s="6" t="s">
        <v>4</v>
      </c>
      <c r="B26" s="15">
        <v>3768</v>
      </c>
      <c r="C26" s="5">
        <f>1276920491.42/1000000</f>
        <v>1276.9204914200002</v>
      </c>
    </row>
    <row r="27" spans="1:3" ht="28.5" customHeight="1">
      <c r="A27" s="14" t="s">
        <v>28</v>
      </c>
      <c r="B27" s="9">
        <v>2</v>
      </c>
      <c r="C27" s="5">
        <f>1000000/1000000</f>
        <v>1</v>
      </c>
    </row>
    <row r="28" spans="1:3" ht="16.5" customHeight="1">
      <c r="A28" s="6" t="s">
        <v>29</v>
      </c>
      <c r="B28" s="9">
        <v>19</v>
      </c>
      <c r="C28" s="5">
        <f>7100000/1000000</f>
        <v>7.1</v>
      </c>
    </row>
    <row r="29" spans="1:3" ht="16.5" customHeight="1">
      <c r="A29" s="6" t="s">
        <v>31</v>
      </c>
      <c r="B29" s="9">
        <v>337</v>
      </c>
      <c r="C29" s="5">
        <f>67858995/1000000</f>
        <v>67.858994999999993</v>
      </c>
    </row>
    <row r="30" spans="1:3" ht="16.5" customHeight="1">
      <c r="A30" s="6" t="s">
        <v>32</v>
      </c>
      <c r="B30" s="9">
        <v>4</v>
      </c>
      <c r="C30" s="5">
        <f>800000/1000000</f>
        <v>0.8</v>
      </c>
    </row>
    <row r="31" spans="1:3" ht="16.5" customHeight="1">
      <c r="A31" s="6" t="s">
        <v>30</v>
      </c>
      <c r="B31" s="15">
        <v>1141</v>
      </c>
      <c r="C31" s="5">
        <f>180833354/1000000</f>
        <v>180.83335400000001</v>
      </c>
    </row>
    <row r="32" spans="1:3" ht="16.5" customHeight="1">
      <c r="A32" s="6" t="s">
        <v>33</v>
      </c>
      <c r="B32" s="9">
        <v>3</v>
      </c>
      <c r="C32" s="5">
        <f>125712844/1000000</f>
        <v>125.712844</v>
      </c>
    </row>
    <row r="33" spans="1:3" ht="16.5" customHeight="1">
      <c r="A33" s="6" t="s">
        <v>34</v>
      </c>
      <c r="B33" s="16">
        <v>1</v>
      </c>
      <c r="C33" s="5">
        <f>100000/1000000</f>
        <v>0.1</v>
      </c>
    </row>
    <row r="34" spans="1:3" ht="16.5" customHeight="1">
      <c r="A34" s="6" t="s">
        <v>6</v>
      </c>
      <c r="B34" s="16">
        <v>1743</v>
      </c>
      <c r="C34" s="5">
        <f>174300000/1000000</f>
        <v>174.3</v>
      </c>
    </row>
    <row r="35" spans="1:3" ht="16.5" customHeight="1">
      <c r="A35" s="6" t="s">
        <v>7</v>
      </c>
      <c r="B35" s="16">
        <v>604845</v>
      </c>
      <c r="C35" s="5">
        <f>18145350000/1000000</f>
        <v>18145.349999999999</v>
      </c>
    </row>
    <row r="36" spans="1:3" ht="16.5" customHeight="1">
      <c r="A36" s="32" t="s">
        <v>36</v>
      </c>
      <c r="B36" s="33">
        <f>SUM(B18:B35)</f>
        <v>618853</v>
      </c>
      <c r="C36" s="31">
        <f>SUM(C18:C35)</f>
        <v>21790.642584419998</v>
      </c>
    </row>
    <row r="37" spans="1:3">
      <c r="A37" s="17" t="s">
        <v>1</v>
      </c>
      <c r="B37" s="18"/>
      <c r="C37" s="19"/>
    </row>
    <row r="38" spans="1:3">
      <c r="A38" s="20"/>
      <c r="B38" s="18"/>
      <c r="C38" s="21"/>
    </row>
  </sheetData>
  <mergeCells count="3">
    <mergeCell ref="A16:C16"/>
    <mergeCell ref="A1:C1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2022-09-28T09:00:56Z</dcterms:modified>
</cp:coreProperties>
</file>