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150" windowWidth="17400" windowHeight="9525"/>
  </bookViews>
  <sheets>
    <sheet name="6.19" sheetId="6" r:id="rId1"/>
  </sheets>
  <externalReferences>
    <externalReference r:id="rId2"/>
    <externalReference r:id="rId3"/>
  </externalReferences>
  <definedNames>
    <definedName name="__123Graph_A" hidden="1">[1]TAB719!#REF!</definedName>
    <definedName name="__123Graph_AVOLUME" hidden="1">[1]TAB719!#REF!</definedName>
    <definedName name="__123Graph_B" hidden="1">[1]TAB719!#REF!</definedName>
    <definedName name="__123Graph_BVOLUME" hidden="1">[1]TAB719!#REF!</definedName>
    <definedName name="__123Graph_C" hidden="1">[1]TAB719!#REF!</definedName>
    <definedName name="__123Graph_CVOLUME" hidden="1">[1]TAB719!#REF!</definedName>
    <definedName name="__123Graph_X" hidden="1">[1]TAB719!$B$4:$G$4</definedName>
    <definedName name="__123Graph_XVOLUME" hidden="1">[1]TAB719!$B$4:$G$4</definedName>
    <definedName name="_xlnm.Print_Area">[1]TAB719!$A$1:$I$13</definedName>
    <definedName name="PRINT_AREA_MI">[1]TAB719!$A$1:$I$13</definedName>
  </definedNames>
  <calcPr calcId="125725"/>
</workbook>
</file>

<file path=xl/calcChain.xml><?xml version="1.0" encoding="utf-8"?>
<calcChain xmlns="http://schemas.openxmlformats.org/spreadsheetml/2006/main">
  <c r="K13" i="6"/>
  <c r="K3"/>
  <c r="J33"/>
  <c r="J32"/>
  <c r="J31"/>
  <c r="J37"/>
  <c r="J36"/>
  <c r="J35"/>
  <c r="J22"/>
  <c r="J13" s="1"/>
  <c r="J17"/>
  <c r="J16"/>
  <c r="J3"/>
  <c r="I36"/>
  <c r="I35"/>
  <c r="I37"/>
  <c r="I32"/>
  <c r="I31"/>
  <c r="I27"/>
  <c r="I13"/>
  <c r="I3"/>
  <c r="J27" l="1"/>
  <c r="J28" s="1"/>
</calcChain>
</file>

<file path=xl/sharedStrings.xml><?xml version="1.0" encoding="utf-8"?>
<sst xmlns="http://schemas.openxmlformats.org/spreadsheetml/2006/main" count="67" uniqueCount="33">
  <si>
    <t>Details</t>
  </si>
  <si>
    <t>2007/08</t>
  </si>
  <si>
    <t>2008/09</t>
  </si>
  <si>
    <t>2009/10</t>
  </si>
  <si>
    <t>Installed capacity (MW)</t>
  </si>
  <si>
    <t>Chhukha hydro power</t>
  </si>
  <si>
    <t>Kurichu hydro power</t>
  </si>
  <si>
    <t>Basochu - I hydro power</t>
  </si>
  <si>
    <t>Basochu - II hydro power</t>
  </si>
  <si>
    <t>THPA</t>
  </si>
  <si>
    <t>Other hydro power</t>
  </si>
  <si>
    <t>All diesel generators</t>
  </si>
  <si>
    <t>Electricity generation (MU)</t>
  </si>
  <si>
    <t>Exports (MU)</t>
  </si>
  <si>
    <t>Imports (MU)</t>
  </si>
  <si>
    <t>Total energy requirement (MU)</t>
  </si>
  <si>
    <t>Total energy sales (MU)</t>
  </si>
  <si>
    <t>Energy losses (MU)</t>
  </si>
  <si>
    <t>Percentage losses (%)</t>
  </si>
  <si>
    <t>Peak system demand (MW)</t>
  </si>
  <si>
    <t>Length of HT lines (33/11 KV)</t>
  </si>
  <si>
    <t>Overhead lines (km)</t>
  </si>
  <si>
    <t>Underground lines (km)</t>
  </si>
  <si>
    <t>Length of LT lines</t>
  </si>
  <si>
    <t>Source:Department of Hydropower &amp; Power Systems, MoEA, Thimphu.</t>
  </si>
  <si>
    <t xml:space="preserve">          </t>
  </si>
  <si>
    <t>Dagachhu hydro power</t>
  </si>
  <si>
    <t>…</t>
  </si>
  <si>
    <t>Overhead ABC Conductor (km)</t>
  </si>
  <si>
    <t xml:space="preserve"> Wind Power (MW)</t>
  </si>
  <si>
    <t>Wind Energy (MU)</t>
  </si>
  <si>
    <t>Table 6.19: Total Electricity Generation and Supply, Bhutan, (2013-2017)</t>
  </si>
  <si>
    <t>3.00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</si>
</sst>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0.0_)"/>
    <numFmt numFmtId="165" formatCode="#,##0.000_);\(#,##0.000\)"/>
  </numFmts>
  <fonts count="2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Sylfae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Sylfaen"/>
      <family val="1"/>
    </font>
    <font>
      <sz val="10"/>
      <name val="Arial"/>
      <family val="2"/>
    </font>
    <font>
      <sz val="9"/>
      <name val="Sylfaen"/>
      <family val="1"/>
    </font>
    <font>
      <sz val="9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b/>
      <sz val="9"/>
      <name val="Bookman Old Style"/>
      <family val="1"/>
    </font>
    <font>
      <i/>
      <sz val="12"/>
      <name val="Times New Roman"/>
      <family val="1"/>
    </font>
    <font>
      <b/>
      <sz val="10"/>
      <name val="Arial"/>
      <family val="2"/>
    </font>
    <font>
      <sz val="8.5"/>
      <name val="Times New Roman"/>
      <family val="1"/>
    </font>
    <font>
      <i/>
      <sz val="8.5"/>
      <name val="Times New Roman"/>
      <family val="1"/>
    </font>
    <font>
      <sz val="12"/>
      <color rgb="FFFF0000"/>
      <name val="Times New Roman"/>
      <family val="1"/>
    </font>
    <font>
      <sz val="10"/>
      <name val="Arial"/>
      <family val="2"/>
    </font>
    <font>
      <sz val="10"/>
      <name val="Arial"/>
    </font>
    <font>
      <sz val="10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3">
    <xf numFmtId="0" fontId="0" fillId="0" borderId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3" fontId="18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" fillId="0" borderId="0"/>
  </cellStyleXfs>
  <cellXfs count="89">
    <xf numFmtId="0" fontId="0" fillId="0" borderId="0" xfId="0"/>
    <xf numFmtId="164" fontId="3" fillId="0" borderId="0" xfId="0" applyNumberFormat="1" applyFont="1" applyBorder="1" applyAlignment="1" applyProtection="1"/>
    <xf numFmtId="0" fontId="5" fillId="0" borderId="0" xfId="0" applyFont="1" applyBorder="1"/>
    <xf numFmtId="0" fontId="11" fillId="0" borderId="0" xfId="0" applyFont="1" applyBorder="1"/>
    <xf numFmtId="0" fontId="12" fillId="0" borderId="0" xfId="0" applyFont="1" applyBorder="1"/>
    <xf numFmtId="0" fontId="7" fillId="0" borderId="0" xfId="0" applyFont="1" applyBorder="1"/>
    <xf numFmtId="0" fontId="10" fillId="0" borderId="0" xfId="0" applyFont="1" applyBorder="1"/>
    <xf numFmtId="0" fontId="14" fillId="0" borderId="0" xfId="0" applyFont="1" applyBorder="1"/>
    <xf numFmtId="0" fontId="16" fillId="0" borderId="0" xfId="0" applyFont="1" applyBorder="1"/>
    <xf numFmtId="0" fontId="4" fillId="0" borderId="0" xfId="0" applyFont="1" applyBorder="1"/>
    <xf numFmtId="165" fontId="8" fillId="0" borderId="0" xfId="0" applyNumberFormat="1" applyFont="1" applyBorder="1" applyAlignment="1" applyProtection="1">
      <alignment horizontal="left"/>
    </xf>
    <xf numFmtId="0" fontId="9" fillId="0" borderId="0" xfId="0" applyFont="1" applyBorder="1"/>
    <xf numFmtId="0" fontId="15" fillId="0" borderId="0" xfId="0" applyFont="1" applyBorder="1"/>
    <xf numFmtId="164" fontId="17" fillId="0" borderId="0" xfId="0" applyNumberFormat="1" applyFont="1" applyBorder="1" applyAlignment="1" applyProtection="1">
      <alignment horizontal="left"/>
    </xf>
    <xf numFmtId="0" fontId="17" fillId="0" borderId="0" xfId="0" applyFont="1" applyBorder="1"/>
    <xf numFmtId="0" fontId="13" fillId="0" borderId="0" xfId="0" applyFont="1" applyBorder="1"/>
    <xf numFmtId="164" fontId="3" fillId="2" borderId="1" xfId="0" applyNumberFormat="1" applyFont="1" applyFill="1" applyBorder="1" applyAlignment="1" applyProtection="1">
      <alignment horizontal="left" vertical="center"/>
    </xf>
    <xf numFmtId="0" fontId="3" fillId="2" borderId="1" xfId="0" applyFont="1" applyFill="1" applyBorder="1" applyAlignment="1">
      <alignment horizontal="right" vertical="center"/>
    </xf>
    <xf numFmtId="164" fontId="6" fillId="0" borderId="4" xfId="0" applyNumberFormat="1" applyFont="1" applyBorder="1" applyAlignment="1" applyProtection="1">
      <alignment horizontal="left" indent="1"/>
    </xf>
    <xf numFmtId="39" fontId="6" fillId="0" borderId="0" xfId="0" applyNumberFormat="1" applyFont="1" applyFill="1" applyBorder="1" applyAlignment="1" applyProtection="1">
      <alignment horizontal="right"/>
    </xf>
    <xf numFmtId="39" fontId="6" fillId="0" borderId="0" xfId="0" quotePrefix="1" applyNumberFormat="1" applyFont="1" applyFill="1" applyBorder="1" applyAlignment="1" applyProtection="1">
      <alignment horizontal="right"/>
    </xf>
    <xf numFmtId="164" fontId="6" fillId="0" borderId="4" xfId="0" applyNumberFormat="1" applyFont="1" applyBorder="1" applyAlignment="1" applyProtection="1">
      <alignment horizontal="left"/>
    </xf>
    <xf numFmtId="39" fontId="6" fillId="0" borderId="0" xfId="0" applyNumberFormat="1" applyFont="1" applyFill="1" applyBorder="1" applyAlignment="1" applyProtection="1"/>
    <xf numFmtId="39" fontId="6" fillId="0" borderId="0" xfId="0" quotePrefix="1" applyNumberFormat="1" applyFont="1" applyFill="1" applyBorder="1" applyAlignment="1" applyProtection="1"/>
    <xf numFmtId="39" fontId="6" fillId="0" borderId="0" xfId="0" applyNumberFormat="1" applyFont="1" applyFill="1" applyBorder="1" applyProtection="1"/>
    <xf numFmtId="39" fontId="3" fillId="0" borderId="0" xfId="0" applyNumberFormat="1" applyFont="1" applyFill="1" applyBorder="1" applyProtection="1"/>
    <xf numFmtId="0" fontId="3" fillId="0" borderId="0" xfId="0" applyFont="1" applyFill="1" applyBorder="1"/>
    <xf numFmtId="39" fontId="6" fillId="0" borderId="6" xfId="0" applyNumberFormat="1" applyFont="1" applyFill="1" applyBorder="1" applyProtection="1"/>
    <xf numFmtId="39" fontId="6" fillId="0" borderId="4" xfId="0" applyNumberFormat="1" applyFont="1" applyFill="1" applyBorder="1" applyAlignment="1" applyProtection="1">
      <alignment horizontal="right"/>
    </xf>
    <xf numFmtId="39" fontId="6" fillId="0" borderId="4" xfId="0" quotePrefix="1" applyNumberFormat="1" applyFont="1" applyFill="1" applyBorder="1" applyAlignment="1" applyProtection="1">
      <alignment horizontal="right"/>
    </xf>
    <xf numFmtId="39" fontId="6" fillId="0" borderId="4" xfId="0" applyNumberFormat="1" applyFont="1" applyFill="1" applyBorder="1" applyAlignment="1" applyProtection="1"/>
    <xf numFmtId="39" fontId="6" fillId="0" borderId="4" xfId="0" quotePrefix="1" applyNumberFormat="1" applyFont="1" applyFill="1" applyBorder="1" applyAlignment="1" applyProtection="1"/>
    <xf numFmtId="39" fontId="6" fillId="0" borderId="4" xfId="0" applyNumberFormat="1" applyFont="1" applyFill="1" applyBorder="1" applyProtection="1"/>
    <xf numFmtId="39" fontId="3" fillId="0" borderId="4" xfId="0" applyNumberFormat="1" applyFont="1" applyFill="1" applyBorder="1" applyProtection="1"/>
    <xf numFmtId="0" fontId="3" fillId="0" borderId="4" xfId="0" applyFont="1" applyFill="1" applyBorder="1"/>
    <xf numFmtId="39" fontId="6" fillId="0" borderId="5" xfId="0" applyNumberFormat="1" applyFont="1" applyFill="1" applyBorder="1" applyProtection="1"/>
    <xf numFmtId="37" fontId="6" fillId="0" borderId="4" xfId="0" applyNumberFormat="1" applyFont="1" applyFill="1" applyBorder="1" applyProtection="1"/>
    <xf numFmtId="164" fontId="6" fillId="0" borderId="7" xfId="0" applyNumberFormat="1" applyFont="1" applyBorder="1" applyAlignment="1" applyProtection="1">
      <alignment horizontal="left" indent="1"/>
    </xf>
    <xf numFmtId="39" fontId="6" fillId="0" borderId="6" xfId="0" applyNumberFormat="1" applyFont="1" applyFill="1" applyBorder="1" applyAlignment="1" applyProtection="1">
      <alignment horizontal="right"/>
    </xf>
    <xf numFmtId="164" fontId="6" fillId="0" borderId="0" xfId="0" applyNumberFormat="1" applyFont="1" applyBorder="1" applyAlignment="1" applyProtection="1">
      <alignment horizontal="left" indent="1"/>
    </xf>
    <xf numFmtId="39" fontId="6" fillId="0" borderId="5" xfId="0" applyNumberFormat="1" applyFont="1" applyFill="1" applyBorder="1" applyAlignment="1" applyProtection="1">
      <alignment horizontal="right"/>
    </xf>
    <xf numFmtId="0" fontId="10" fillId="0" borderId="3" xfId="0" applyFont="1" applyBorder="1"/>
    <xf numFmtId="164" fontId="3" fillId="0" borderId="4" xfId="0" applyNumberFormat="1" applyFont="1" applyBorder="1" applyAlignment="1" applyProtection="1">
      <alignment horizontal="left"/>
    </xf>
    <xf numFmtId="39" fontId="3" fillId="0" borderId="0" xfId="0" applyNumberFormat="1" applyFont="1" applyFill="1" applyBorder="1" applyAlignment="1" applyProtection="1">
      <alignment horizontal="right"/>
    </xf>
    <xf numFmtId="39" fontId="3" fillId="0" borderId="4" xfId="0" applyNumberFormat="1" applyFont="1" applyFill="1" applyBorder="1" applyAlignment="1" applyProtection="1">
      <alignment horizontal="right"/>
    </xf>
    <xf numFmtId="164" fontId="3" fillId="0" borderId="2" xfId="0" applyNumberFormat="1" applyFont="1" applyBorder="1" applyAlignment="1" applyProtection="1">
      <alignment horizontal="left"/>
    </xf>
    <xf numFmtId="39" fontId="3" fillId="0" borderId="3" xfId="0" applyNumberFormat="1" applyFont="1" applyFill="1" applyBorder="1" applyAlignment="1" applyProtection="1">
      <alignment horizontal="right"/>
    </xf>
    <xf numFmtId="39" fontId="3" fillId="0" borderId="2" xfId="0" applyNumberFormat="1" applyFont="1" applyFill="1" applyBorder="1" applyAlignment="1" applyProtection="1">
      <alignment horizontal="right"/>
    </xf>
    <xf numFmtId="39" fontId="3" fillId="0" borderId="8" xfId="0" applyNumberFormat="1" applyFont="1" applyFill="1" applyBorder="1" applyAlignment="1" applyProtection="1">
      <alignment horizontal="right"/>
    </xf>
    <xf numFmtId="39" fontId="6" fillId="0" borderId="9" xfId="0" applyNumberFormat="1" applyFont="1" applyFill="1" applyBorder="1" applyAlignment="1" applyProtection="1">
      <alignment horizontal="right"/>
    </xf>
    <xf numFmtId="39" fontId="6" fillId="0" borderId="9" xfId="0" quotePrefix="1" applyNumberFormat="1" applyFont="1" applyFill="1" applyBorder="1" applyAlignment="1" applyProtection="1">
      <alignment horizontal="right"/>
    </xf>
    <xf numFmtId="39" fontId="3" fillId="0" borderId="9" xfId="0" applyNumberFormat="1" applyFont="1" applyFill="1" applyBorder="1" applyAlignment="1" applyProtection="1">
      <alignment horizontal="right"/>
    </xf>
    <xf numFmtId="39" fontId="6" fillId="0" borderId="9" xfId="0" applyNumberFormat="1" applyFont="1" applyFill="1" applyBorder="1" applyAlignment="1" applyProtection="1"/>
    <xf numFmtId="39" fontId="6" fillId="0" borderId="9" xfId="0" quotePrefix="1" applyNumberFormat="1" applyFont="1" applyFill="1" applyBorder="1" applyAlignment="1" applyProtection="1"/>
    <xf numFmtId="39" fontId="6" fillId="0" borderId="9" xfId="0" applyNumberFormat="1" applyFont="1" applyFill="1" applyBorder="1" applyProtection="1"/>
    <xf numFmtId="39" fontId="3" fillId="0" borderId="9" xfId="0" applyNumberFormat="1" applyFont="1" applyFill="1" applyBorder="1" applyProtection="1"/>
    <xf numFmtId="0" fontId="3" fillId="0" borderId="9" xfId="0" applyFont="1" applyFill="1" applyBorder="1"/>
    <xf numFmtId="39" fontId="6" fillId="0" borderId="7" xfId="0" applyNumberFormat="1" applyFont="1" applyFill="1" applyBorder="1" applyAlignment="1" applyProtection="1">
      <alignment horizontal="right"/>
    </xf>
    <xf numFmtId="0" fontId="3" fillId="2" borderId="10" xfId="0" applyFont="1" applyFill="1" applyBorder="1" applyAlignment="1">
      <alignment horizontal="right" vertical="center"/>
    </xf>
    <xf numFmtId="0" fontId="3" fillId="2" borderId="11" xfId="0" applyFont="1" applyFill="1" applyBorder="1" applyAlignment="1">
      <alignment horizontal="right" vertical="center"/>
    </xf>
    <xf numFmtId="43" fontId="3" fillId="0" borderId="8" xfId="20" applyFont="1" applyBorder="1" applyProtection="1"/>
    <xf numFmtId="43" fontId="6" fillId="0" borderId="9" xfId="20" applyFont="1" applyBorder="1"/>
    <xf numFmtId="43" fontId="6" fillId="0" borderId="9" xfId="20" quotePrefix="1" applyFont="1" applyBorder="1" applyAlignment="1">
      <alignment horizontal="right"/>
    </xf>
    <xf numFmtId="43" fontId="6" fillId="0" borderId="9" xfId="20" applyFont="1" applyFill="1" applyBorder="1"/>
    <xf numFmtId="43" fontId="6" fillId="0" borderId="9" xfId="20" applyFont="1" applyFill="1" applyBorder="1" applyAlignment="1">
      <alignment horizontal="right"/>
    </xf>
    <xf numFmtId="43" fontId="3" fillId="0" borderId="9" xfId="20" applyFont="1" applyFill="1" applyBorder="1" applyProtection="1"/>
    <xf numFmtId="43" fontId="6" fillId="0" borderId="9" xfId="20" applyFont="1" applyBorder="1" applyProtection="1"/>
    <xf numFmtId="43" fontId="6" fillId="0" borderId="9" xfId="20" applyFont="1" applyFill="1" applyBorder="1" applyProtection="1"/>
    <xf numFmtId="43" fontId="6" fillId="0" borderId="9" xfId="20" applyFont="1" applyFill="1" applyBorder="1" applyAlignment="1" applyProtection="1">
      <alignment horizontal="right"/>
    </xf>
    <xf numFmtId="43" fontId="3" fillId="0" borderId="9" xfId="20" applyFont="1" applyFill="1" applyBorder="1"/>
    <xf numFmtId="43" fontId="6" fillId="0" borderId="7" xfId="20" applyFont="1" applyFill="1" applyBorder="1"/>
    <xf numFmtId="4" fontId="7" fillId="0" borderId="0" xfId="0" applyNumberFormat="1" applyFont="1" applyBorder="1"/>
    <xf numFmtId="4" fontId="3" fillId="0" borderId="8" xfId="0" applyNumberFormat="1" applyFont="1" applyBorder="1" applyProtection="1"/>
    <xf numFmtId="4" fontId="6" fillId="0" borderId="9" xfId="0" applyNumberFormat="1" applyFont="1" applyBorder="1"/>
    <xf numFmtId="4" fontId="6" fillId="0" borderId="9" xfId="0" quotePrefix="1" applyNumberFormat="1" applyFont="1" applyBorder="1" applyAlignment="1">
      <alignment horizontal="right"/>
    </xf>
    <xf numFmtId="4" fontId="6" fillId="0" borderId="9" xfId="0" applyNumberFormat="1" applyFont="1" applyFill="1" applyBorder="1"/>
    <xf numFmtId="4" fontId="3" fillId="0" borderId="9" xfId="0" applyNumberFormat="1" applyFont="1" applyFill="1" applyBorder="1" applyProtection="1"/>
    <xf numFmtId="4" fontId="6" fillId="0" borderId="9" xfId="22" applyNumberFormat="1" applyFont="1" applyBorder="1" applyProtection="1"/>
    <xf numFmtId="4" fontId="6" fillId="0" borderId="9" xfId="0" quotePrefix="1" applyNumberFormat="1" applyFont="1" applyFill="1" applyBorder="1" applyAlignment="1">
      <alignment horizontal="right"/>
    </xf>
    <xf numFmtId="4" fontId="6" fillId="0" borderId="9" xfId="22" applyNumberFormat="1" applyFont="1" applyFill="1" applyBorder="1" applyProtection="1"/>
    <xf numFmtId="4" fontId="6" fillId="0" borderId="9" xfId="0" applyNumberFormat="1" applyFont="1" applyFill="1" applyBorder="1" applyAlignment="1">
      <alignment horizontal="right"/>
    </xf>
    <xf numFmtId="4" fontId="20" fillId="0" borderId="9" xfId="0" applyNumberFormat="1" applyFont="1" applyFill="1" applyBorder="1"/>
    <xf numFmtId="4" fontId="6" fillId="0" borderId="9" xfId="21" applyNumberFormat="1" applyFont="1" applyFill="1" applyBorder="1" applyProtection="1"/>
    <xf numFmtId="4" fontId="3" fillId="0" borderId="9" xfId="20" applyNumberFormat="1" applyFont="1" applyFill="1" applyBorder="1" applyProtection="1"/>
    <xf numFmtId="4" fontId="3" fillId="0" borderId="9" xfId="20" applyNumberFormat="1" applyFont="1" applyFill="1" applyBorder="1"/>
    <xf numFmtId="4" fontId="6" fillId="0" borderId="7" xfId="0" applyNumberFormat="1" applyFont="1" applyFill="1" applyBorder="1"/>
    <xf numFmtId="2" fontId="6" fillId="0" borderId="9" xfId="0" applyNumberFormat="1" applyFont="1" applyFill="1" applyBorder="1" applyAlignment="1">
      <alignment horizontal="right"/>
    </xf>
    <xf numFmtId="2" fontId="6" fillId="0" borderId="9" xfId="0" applyNumberFormat="1" applyFont="1" applyFill="1" applyBorder="1"/>
    <xf numFmtId="9" fontId="6" fillId="0" borderId="9" xfId="21" quotePrefix="1" applyFont="1" applyFill="1" applyBorder="1" applyAlignment="1" applyProtection="1">
      <alignment horizontal="right"/>
    </xf>
  </cellXfs>
  <cellStyles count="23">
    <cellStyle name="Comma" xfId="20" builtinId="3"/>
    <cellStyle name="Comma 2" xfId="1"/>
    <cellStyle name="Comma 3" xfId="2"/>
    <cellStyle name="Comma 4" xfId="8"/>
    <cellStyle name="Normal" xfId="0" builtinId="0"/>
    <cellStyle name="Normal 2" xfId="3"/>
    <cellStyle name="Normal 2 2" xfId="10"/>
    <cellStyle name="Normal 2 3" xfId="11"/>
    <cellStyle name="Normal 2 4" xfId="12"/>
    <cellStyle name="Normal 2 5" xfId="13"/>
    <cellStyle name="Normal 2 6" xfId="14"/>
    <cellStyle name="Normal 2 7" xfId="15"/>
    <cellStyle name="Normal 2 8" xfId="16"/>
    <cellStyle name="Normal 3" xfId="4"/>
    <cellStyle name="Normal 4" xfId="7"/>
    <cellStyle name="Normal 5" xfId="17"/>
    <cellStyle name="Normal 6" xfId="18"/>
    <cellStyle name="Normal 7" xfId="9"/>
    <cellStyle name="Normal 8" xfId="19"/>
    <cellStyle name="Normal_Hydro Power Plants" xfId="22"/>
    <cellStyle name="Percent" xfId="21" builtinId="5"/>
    <cellStyle name="Percent 2" xfId="6"/>
    <cellStyle name="Percent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G%20backup/SG%20Works/2009/SYB%2009/SYB%20format%202009/syb99/TAB7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MIS/Sysrpt1998_201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719"/>
      <sheetName val="VOLUME"/>
    </sheetNames>
    <sheetDataSet>
      <sheetData sheetId="0">
        <row r="1">
          <cell r="A1" t="str">
            <v>TABLE 7.16: VOLUME OF POSTAL MAIL TRAFFIC BY DESTINATION, 1995 TO 1999</v>
          </cell>
        </row>
        <row r="3">
          <cell r="C3" t="str">
            <v>('000 items)</v>
          </cell>
        </row>
        <row r="4">
          <cell r="A4" t="str">
            <v>Type of service</v>
          </cell>
          <cell r="B4">
            <v>1980</v>
          </cell>
          <cell r="C4">
            <v>1985</v>
          </cell>
          <cell r="D4">
            <v>1990</v>
          </cell>
          <cell r="E4">
            <v>1991</v>
          </cell>
          <cell r="F4">
            <v>1992</v>
          </cell>
          <cell r="G4">
            <v>1993</v>
          </cell>
          <cell r="H4">
            <v>1994</v>
          </cell>
          <cell r="I4">
            <v>1995</v>
          </cell>
        </row>
        <row r="6">
          <cell r="A6" t="str">
            <v>Domestic</v>
          </cell>
          <cell r="B6">
            <v>2865</v>
          </cell>
          <cell r="C6">
            <v>5934</v>
          </cell>
          <cell r="D6">
            <v>2190.1999999999998</v>
          </cell>
          <cell r="E6">
            <v>2298.6999999999998</v>
          </cell>
          <cell r="F6">
            <v>1483.4959999999999</v>
          </cell>
          <cell r="G6">
            <v>855</v>
          </cell>
          <cell r="H6">
            <v>1425.96</v>
          </cell>
          <cell r="I6">
            <v>1413.7</v>
          </cell>
        </row>
        <row r="8">
          <cell r="A8" t="str">
            <v>International</v>
          </cell>
          <cell r="B8">
            <v>1284</v>
          </cell>
          <cell r="C8">
            <v>3821</v>
          </cell>
          <cell r="D8">
            <v>1709</v>
          </cell>
          <cell r="E8">
            <v>1800.7</v>
          </cell>
          <cell r="F8">
            <v>355.57</v>
          </cell>
          <cell r="G8">
            <v>314</v>
          </cell>
          <cell r="H8">
            <v>462.09899999999999</v>
          </cell>
          <cell r="I8">
            <v>482.40499999999997</v>
          </cell>
        </row>
        <row r="9">
          <cell r="A9" t="str">
            <v xml:space="preserve">   Dispatch</v>
          </cell>
          <cell r="B9" t="str">
            <v>n.a</v>
          </cell>
          <cell r="C9" t="str">
            <v>n.a</v>
          </cell>
          <cell r="D9" t="str">
            <v>n.a</v>
          </cell>
          <cell r="E9" t="str">
            <v>n.a</v>
          </cell>
          <cell r="F9">
            <v>148.48600000000002</v>
          </cell>
          <cell r="G9">
            <v>159</v>
          </cell>
          <cell r="H9">
            <v>218.899</v>
          </cell>
          <cell r="I9">
            <v>227.85499999999999</v>
          </cell>
        </row>
        <row r="10">
          <cell r="A10" t="str">
            <v xml:space="preserve">   Receipt</v>
          </cell>
          <cell r="B10" t="str">
            <v>n.a</v>
          </cell>
          <cell r="C10" t="str">
            <v>n.a</v>
          </cell>
          <cell r="D10" t="str">
            <v>n.a</v>
          </cell>
          <cell r="E10" t="str">
            <v>n.a</v>
          </cell>
          <cell r="F10">
            <v>207.084</v>
          </cell>
          <cell r="G10">
            <v>155.13999999999999</v>
          </cell>
          <cell r="H10">
            <v>243.2</v>
          </cell>
          <cell r="I10">
            <v>254.55</v>
          </cell>
        </row>
        <row r="12">
          <cell r="A12" t="str">
            <v>Total mail items</v>
          </cell>
          <cell r="B12">
            <v>4149</v>
          </cell>
          <cell r="C12">
            <v>9755</v>
          </cell>
          <cell r="D12">
            <v>3899.2</v>
          </cell>
          <cell r="E12">
            <v>4099.3999999999996</v>
          </cell>
          <cell r="F12">
            <v>1839.066</v>
          </cell>
          <cell r="G12">
            <v>1169</v>
          </cell>
          <cell r="H12">
            <v>1888.059</v>
          </cell>
          <cell r="I12">
            <v>1896.105</v>
          </cell>
        </row>
        <row r="13">
          <cell r="A13" t="str">
            <v>Source: Bhutan Post, Thimphu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000"/>
      <sheetName val="Gen_Import"/>
      <sheetName val="Sales"/>
      <sheetName val="Consumers"/>
    </sheetNames>
    <sheetDataSet>
      <sheetData sheetId="0" refreshError="1"/>
      <sheetData sheetId="1" refreshError="1">
        <row r="2522">
          <cell r="E2522">
            <v>35524.5</v>
          </cell>
        </row>
        <row r="2523">
          <cell r="E2523">
            <v>66626.5</v>
          </cell>
        </row>
        <row r="2524">
          <cell r="E2524">
            <v>57078.9</v>
          </cell>
        </row>
        <row r="2525">
          <cell r="E2525">
            <v>64534.5</v>
          </cell>
        </row>
        <row r="2526">
          <cell r="E2526">
            <v>73513.600000000006</v>
          </cell>
        </row>
        <row r="2527">
          <cell r="E2527">
            <v>34831</v>
          </cell>
        </row>
        <row r="2528">
          <cell r="E2528">
            <v>43898</v>
          </cell>
        </row>
        <row r="2529">
          <cell r="E2529">
            <v>89578</v>
          </cell>
        </row>
        <row r="2530">
          <cell r="E2530">
            <v>89471</v>
          </cell>
        </row>
        <row r="2531">
          <cell r="E2531">
            <v>42427</v>
          </cell>
        </row>
        <row r="2532">
          <cell r="E2532">
            <v>50833</v>
          </cell>
        </row>
        <row r="2533">
          <cell r="E2533">
            <v>56774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1"/>
  <sheetViews>
    <sheetView tabSelected="1" workbookViewId="0">
      <selection activeCell="M33" sqref="M33"/>
    </sheetView>
  </sheetViews>
  <sheetFormatPr defaultRowHeight="12.75"/>
  <cols>
    <col min="1" max="1" width="34.28515625" style="5" customWidth="1"/>
    <col min="2" max="3" width="12.5703125" style="5" hidden="1" customWidth="1"/>
    <col min="4" max="4" width="12.28515625" style="5" hidden="1" customWidth="1"/>
    <col min="5" max="6" width="11.85546875" style="5" hidden="1" customWidth="1"/>
    <col min="7" max="11" width="11.85546875" style="5" customWidth="1"/>
    <col min="12" max="256" width="9.140625" style="5"/>
    <col min="257" max="257" width="39.42578125" style="5" customWidth="1"/>
    <col min="258" max="259" width="12.5703125" style="5" customWidth="1"/>
    <col min="260" max="260" width="12.28515625" style="5" customWidth="1"/>
    <col min="261" max="262" width="11.85546875" style="5" customWidth="1"/>
    <col min="263" max="512" width="9.140625" style="5"/>
    <col min="513" max="513" width="39.42578125" style="5" customWidth="1"/>
    <col min="514" max="515" width="12.5703125" style="5" customWidth="1"/>
    <col min="516" max="516" width="12.28515625" style="5" customWidth="1"/>
    <col min="517" max="518" width="11.85546875" style="5" customWidth="1"/>
    <col min="519" max="768" width="9.140625" style="5"/>
    <col min="769" max="769" width="39.42578125" style="5" customWidth="1"/>
    <col min="770" max="771" width="12.5703125" style="5" customWidth="1"/>
    <col min="772" max="772" width="12.28515625" style="5" customWidth="1"/>
    <col min="773" max="774" width="11.85546875" style="5" customWidth="1"/>
    <col min="775" max="1024" width="9.140625" style="5"/>
    <col min="1025" max="1025" width="39.42578125" style="5" customWidth="1"/>
    <col min="1026" max="1027" width="12.5703125" style="5" customWidth="1"/>
    <col min="1028" max="1028" width="12.28515625" style="5" customWidth="1"/>
    <col min="1029" max="1030" width="11.85546875" style="5" customWidth="1"/>
    <col min="1031" max="1280" width="9.140625" style="5"/>
    <col min="1281" max="1281" width="39.42578125" style="5" customWidth="1"/>
    <col min="1282" max="1283" width="12.5703125" style="5" customWidth="1"/>
    <col min="1284" max="1284" width="12.28515625" style="5" customWidth="1"/>
    <col min="1285" max="1286" width="11.85546875" style="5" customWidth="1"/>
    <col min="1287" max="1536" width="9.140625" style="5"/>
    <col min="1537" max="1537" width="39.42578125" style="5" customWidth="1"/>
    <col min="1538" max="1539" width="12.5703125" style="5" customWidth="1"/>
    <col min="1540" max="1540" width="12.28515625" style="5" customWidth="1"/>
    <col min="1541" max="1542" width="11.85546875" style="5" customWidth="1"/>
    <col min="1543" max="1792" width="9.140625" style="5"/>
    <col min="1793" max="1793" width="39.42578125" style="5" customWidth="1"/>
    <col min="1794" max="1795" width="12.5703125" style="5" customWidth="1"/>
    <col min="1796" max="1796" width="12.28515625" style="5" customWidth="1"/>
    <col min="1797" max="1798" width="11.85546875" style="5" customWidth="1"/>
    <col min="1799" max="2048" width="9.140625" style="5"/>
    <col min="2049" max="2049" width="39.42578125" style="5" customWidth="1"/>
    <col min="2050" max="2051" width="12.5703125" style="5" customWidth="1"/>
    <col min="2052" max="2052" width="12.28515625" style="5" customWidth="1"/>
    <col min="2053" max="2054" width="11.85546875" style="5" customWidth="1"/>
    <col min="2055" max="2304" width="9.140625" style="5"/>
    <col min="2305" max="2305" width="39.42578125" style="5" customWidth="1"/>
    <col min="2306" max="2307" width="12.5703125" style="5" customWidth="1"/>
    <col min="2308" max="2308" width="12.28515625" style="5" customWidth="1"/>
    <col min="2309" max="2310" width="11.85546875" style="5" customWidth="1"/>
    <col min="2311" max="2560" width="9.140625" style="5"/>
    <col min="2561" max="2561" width="39.42578125" style="5" customWidth="1"/>
    <col min="2562" max="2563" width="12.5703125" style="5" customWidth="1"/>
    <col min="2564" max="2564" width="12.28515625" style="5" customWidth="1"/>
    <col min="2565" max="2566" width="11.85546875" style="5" customWidth="1"/>
    <col min="2567" max="2816" width="9.140625" style="5"/>
    <col min="2817" max="2817" width="39.42578125" style="5" customWidth="1"/>
    <col min="2818" max="2819" width="12.5703125" style="5" customWidth="1"/>
    <col min="2820" max="2820" width="12.28515625" style="5" customWidth="1"/>
    <col min="2821" max="2822" width="11.85546875" style="5" customWidth="1"/>
    <col min="2823" max="3072" width="9.140625" style="5"/>
    <col min="3073" max="3073" width="39.42578125" style="5" customWidth="1"/>
    <col min="3074" max="3075" width="12.5703125" style="5" customWidth="1"/>
    <col min="3076" max="3076" width="12.28515625" style="5" customWidth="1"/>
    <col min="3077" max="3078" width="11.85546875" style="5" customWidth="1"/>
    <col min="3079" max="3328" width="9.140625" style="5"/>
    <col min="3329" max="3329" width="39.42578125" style="5" customWidth="1"/>
    <col min="3330" max="3331" width="12.5703125" style="5" customWidth="1"/>
    <col min="3332" max="3332" width="12.28515625" style="5" customWidth="1"/>
    <col min="3333" max="3334" width="11.85546875" style="5" customWidth="1"/>
    <col min="3335" max="3584" width="9.140625" style="5"/>
    <col min="3585" max="3585" width="39.42578125" style="5" customWidth="1"/>
    <col min="3586" max="3587" width="12.5703125" style="5" customWidth="1"/>
    <col min="3588" max="3588" width="12.28515625" style="5" customWidth="1"/>
    <col min="3589" max="3590" width="11.85546875" style="5" customWidth="1"/>
    <col min="3591" max="3840" width="9.140625" style="5"/>
    <col min="3841" max="3841" width="39.42578125" style="5" customWidth="1"/>
    <col min="3842" max="3843" width="12.5703125" style="5" customWidth="1"/>
    <col min="3844" max="3844" width="12.28515625" style="5" customWidth="1"/>
    <col min="3845" max="3846" width="11.85546875" style="5" customWidth="1"/>
    <col min="3847" max="4096" width="9.140625" style="5"/>
    <col min="4097" max="4097" width="39.42578125" style="5" customWidth="1"/>
    <col min="4098" max="4099" width="12.5703125" style="5" customWidth="1"/>
    <col min="4100" max="4100" width="12.28515625" style="5" customWidth="1"/>
    <col min="4101" max="4102" width="11.85546875" style="5" customWidth="1"/>
    <col min="4103" max="4352" width="9.140625" style="5"/>
    <col min="4353" max="4353" width="39.42578125" style="5" customWidth="1"/>
    <col min="4354" max="4355" width="12.5703125" style="5" customWidth="1"/>
    <col min="4356" max="4356" width="12.28515625" style="5" customWidth="1"/>
    <col min="4357" max="4358" width="11.85546875" style="5" customWidth="1"/>
    <col min="4359" max="4608" width="9.140625" style="5"/>
    <col min="4609" max="4609" width="39.42578125" style="5" customWidth="1"/>
    <col min="4610" max="4611" width="12.5703125" style="5" customWidth="1"/>
    <col min="4612" max="4612" width="12.28515625" style="5" customWidth="1"/>
    <col min="4613" max="4614" width="11.85546875" style="5" customWidth="1"/>
    <col min="4615" max="4864" width="9.140625" style="5"/>
    <col min="4865" max="4865" width="39.42578125" style="5" customWidth="1"/>
    <col min="4866" max="4867" width="12.5703125" style="5" customWidth="1"/>
    <col min="4868" max="4868" width="12.28515625" style="5" customWidth="1"/>
    <col min="4869" max="4870" width="11.85546875" style="5" customWidth="1"/>
    <col min="4871" max="5120" width="9.140625" style="5"/>
    <col min="5121" max="5121" width="39.42578125" style="5" customWidth="1"/>
    <col min="5122" max="5123" width="12.5703125" style="5" customWidth="1"/>
    <col min="5124" max="5124" width="12.28515625" style="5" customWidth="1"/>
    <col min="5125" max="5126" width="11.85546875" style="5" customWidth="1"/>
    <col min="5127" max="5376" width="9.140625" style="5"/>
    <col min="5377" max="5377" width="39.42578125" style="5" customWidth="1"/>
    <col min="5378" max="5379" width="12.5703125" style="5" customWidth="1"/>
    <col min="5380" max="5380" width="12.28515625" style="5" customWidth="1"/>
    <col min="5381" max="5382" width="11.85546875" style="5" customWidth="1"/>
    <col min="5383" max="5632" width="9.140625" style="5"/>
    <col min="5633" max="5633" width="39.42578125" style="5" customWidth="1"/>
    <col min="5634" max="5635" width="12.5703125" style="5" customWidth="1"/>
    <col min="5636" max="5636" width="12.28515625" style="5" customWidth="1"/>
    <col min="5637" max="5638" width="11.85546875" style="5" customWidth="1"/>
    <col min="5639" max="5888" width="9.140625" style="5"/>
    <col min="5889" max="5889" width="39.42578125" style="5" customWidth="1"/>
    <col min="5890" max="5891" width="12.5703125" style="5" customWidth="1"/>
    <col min="5892" max="5892" width="12.28515625" style="5" customWidth="1"/>
    <col min="5893" max="5894" width="11.85546875" style="5" customWidth="1"/>
    <col min="5895" max="6144" width="9.140625" style="5"/>
    <col min="6145" max="6145" width="39.42578125" style="5" customWidth="1"/>
    <col min="6146" max="6147" width="12.5703125" style="5" customWidth="1"/>
    <col min="6148" max="6148" width="12.28515625" style="5" customWidth="1"/>
    <col min="6149" max="6150" width="11.85546875" style="5" customWidth="1"/>
    <col min="6151" max="6400" width="9.140625" style="5"/>
    <col min="6401" max="6401" width="39.42578125" style="5" customWidth="1"/>
    <col min="6402" max="6403" width="12.5703125" style="5" customWidth="1"/>
    <col min="6404" max="6404" width="12.28515625" style="5" customWidth="1"/>
    <col min="6405" max="6406" width="11.85546875" style="5" customWidth="1"/>
    <col min="6407" max="6656" width="9.140625" style="5"/>
    <col min="6657" max="6657" width="39.42578125" style="5" customWidth="1"/>
    <col min="6658" max="6659" width="12.5703125" style="5" customWidth="1"/>
    <col min="6660" max="6660" width="12.28515625" style="5" customWidth="1"/>
    <col min="6661" max="6662" width="11.85546875" style="5" customWidth="1"/>
    <col min="6663" max="6912" width="9.140625" style="5"/>
    <col min="6913" max="6913" width="39.42578125" style="5" customWidth="1"/>
    <col min="6914" max="6915" width="12.5703125" style="5" customWidth="1"/>
    <col min="6916" max="6916" width="12.28515625" style="5" customWidth="1"/>
    <col min="6917" max="6918" width="11.85546875" style="5" customWidth="1"/>
    <col min="6919" max="7168" width="9.140625" style="5"/>
    <col min="7169" max="7169" width="39.42578125" style="5" customWidth="1"/>
    <col min="7170" max="7171" width="12.5703125" style="5" customWidth="1"/>
    <col min="7172" max="7172" width="12.28515625" style="5" customWidth="1"/>
    <col min="7173" max="7174" width="11.85546875" style="5" customWidth="1"/>
    <col min="7175" max="7424" width="9.140625" style="5"/>
    <col min="7425" max="7425" width="39.42578125" style="5" customWidth="1"/>
    <col min="7426" max="7427" width="12.5703125" style="5" customWidth="1"/>
    <col min="7428" max="7428" width="12.28515625" style="5" customWidth="1"/>
    <col min="7429" max="7430" width="11.85546875" style="5" customWidth="1"/>
    <col min="7431" max="7680" width="9.140625" style="5"/>
    <col min="7681" max="7681" width="39.42578125" style="5" customWidth="1"/>
    <col min="7682" max="7683" width="12.5703125" style="5" customWidth="1"/>
    <col min="7684" max="7684" width="12.28515625" style="5" customWidth="1"/>
    <col min="7685" max="7686" width="11.85546875" style="5" customWidth="1"/>
    <col min="7687" max="7936" width="9.140625" style="5"/>
    <col min="7937" max="7937" width="39.42578125" style="5" customWidth="1"/>
    <col min="7938" max="7939" width="12.5703125" style="5" customWidth="1"/>
    <col min="7940" max="7940" width="12.28515625" style="5" customWidth="1"/>
    <col min="7941" max="7942" width="11.85546875" style="5" customWidth="1"/>
    <col min="7943" max="8192" width="9.140625" style="5"/>
    <col min="8193" max="8193" width="39.42578125" style="5" customWidth="1"/>
    <col min="8194" max="8195" width="12.5703125" style="5" customWidth="1"/>
    <col min="8196" max="8196" width="12.28515625" style="5" customWidth="1"/>
    <col min="8197" max="8198" width="11.85546875" style="5" customWidth="1"/>
    <col min="8199" max="8448" width="9.140625" style="5"/>
    <col min="8449" max="8449" width="39.42578125" style="5" customWidth="1"/>
    <col min="8450" max="8451" width="12.5703125" style="5" customWidth="1"/>
    <col min="8452" max="8452" width="12.28515625" style="5" customWidth="1"/>
    <col min="8453" max="8454" width="11.85546875" style="5" customWidth="1"/>
    <col min="8455" max="8704" width="9.140625" style="5"/>
    <col min="8705" max="8705" width="39.42578125" style="5" customWidth="1"/>
    <col min="8706" max="8707" width="12.5703125" style="5" customWidth="1"/>
    <col min="8708" max="8708" width="12.28515625" style="5" customWidth="1"/>
    <col min="8709" max="8710" width="11.85546875" style="5" customWidth="1"/>
    <col min="8711" max="8960" width="9.140625" style="5"/>
    <col min="8961" max="8961" width="39.42578125" style="5" customWidth="1"/>
    <col min="8962" max="8963" width="12.5703125" style="5" customWidth="1"/>
    <col min="8964" max="8964" width="12.28515625" style="5" customWidth="1"/>
    <col min="8965" max="8966" width="11.85546875" style="5" customWidth="1"/>
    <col min="8967" max="9216" width="9.140625" style="5"/>
    <col min="9217" max="9217" width="39.42578125" style="5" customWidth="1"/>
    <col min="9218" max="9219" width="12.5703125" style="5" customWidth="1"/>
    <col min="9220" max="9220" width="12.28515625" style="5" customWidth="1"/>
    <col min="9221" max="9222" width="11.85546875" style="5" customWidth="1"/>
    <col min="9223" max="9472" width="9.140625" style="5"/>
    <col min="9473" max="9473" width="39.42578125" style="5" customWidth="1"/>
    <col min="9474" max="9475" width="12.5703125" style="5" customWidth="1"/>
    <col min="9476" max="9476" width="12.28515625" style="5" customWidth="1"/>
    <col min="9477" max="9478" width="11.85546875" style="5" customWidth="1"/>
    <col min="9479" max="9728" width="9.140625" style="5"/>
    <col min="9729" max="9729" width="39.42578125" style="5" customWidth="1"/>
    <col min="9730" max="9731" width="12.5703125" style="5" customWidth="1"/>
    <col min="9732" max="9732" width="12.28515625" style="5" customWidth="1"/>
    <col min="9733" max="9734" width="11.85546875" style="5" customWidth="1"/>
    <col min="9735" max="9984" width="9.140625" style="5"/>
    <col min="9985" max="9985" width="39.42578125" style="5" customWidth="1"/>
    <col min="9986" max="9987" width="12.5703125" style="5" customWidth="1"/>
    <col min="9988" max="9988" width="12.28515625" style="5" customWidth="1"/>
    <col min="9989" max="9990" width="11.85546875" style="5" customWidth="1"/>
    <col min="9991" max="10240" width="9.140625" style="5"/>
    <col min="10241" max="10241" width="39.42578125" style="5" customWidth="1"/>
    <col min="10242" max="10243" width="12.5703125" style="5" customWidth="1"/>
    <col min="10244" max="10244" width="12.28515625" style="5" customWidth="1"/>
    <col min="10245" max="10246" width="11.85546875" style="5" customWidth="1"/>
    <col min="10247" max="10496" width="9.140625" style="5"/>
    <col min="10497" max="10497" width="39.42578125" style="5" customWidth="1"/>
    <col min="10498" max="10499" width="12.5703125" style="5" customWidth="1"/>
    <col min="10500" max="10500" width="12.28515625" style="5" customWidth="1"/>
    <col min="10501" max="10502" width="11.85546875" style="5" customWidth="1"/>
    <col min="10503" max="10752" width="9.140625" style="5"/>
    <col min="10753" max="10753" width="39.42578125" style="5" customWidth="1"/>
    <col min="10754" max="10755" width="12.5703125" style="5" customWidth="1"/>
    <col min="10756" max="10756" width="12.28515625" style="5" customWidth="1"/>
    <col min="10757" max="10758" width="11.85546875" style="5" customWidth="1"/>
    <col min="10759" max="11008" width="9.140625" style="5"/>
    <col min="11009" max="11009" width="39.42578125" style="5" customWidth="1"/>
    <col min="11010" max="11011" width="12.5703125" style="5" customWidth="1"/>
    <col min="11012" max="11012" width="12.28515625" style="5" customWidth="1"/>
    <col min="11013" max="11014" width="11.85546875" style="5" customWidth="1"/>
    <col min="11015" max="11264" width="9.140625" style="5"/>
    <col min="11265" max="11265" width="39.42578125" style="5" customWidth="1"/>
    <col min="11266" max="11267" width="12.5703125" style="5" customWidth="1"/>
    <col min="11268" max="11268" width="12.28515625" style="5" customWidth="1"/>
    <col min="11269" max="11270" width="11.85546875" style="5" customWidth="1"/>
    <col min="11271" max="11520" width="9.140625" style="5"/>
    <col min="11521" max="11521" width="39.42578125" style="5" customWidth="1"/>
    <col min="11522" max="11523" width="12.5703125" style="5" customWidth="1"/>
    <col min="11524" max="11524" width="12.28515625" style="5" customWidth="1"/>
    <col min="11525" max="11526" width="11.85546875" style="5" customWidth="1"/>
    <col min="11527" max="11776" width="9.140625" style="5"/>
    <col min="11777" max="11777" width="39.42578125" style="5" customWidth="1"/>
    <col min="11778" max="11779" width="12.5703125" style="5" customWidth="1"/>
    <col min="11780" max="11780" width="12.28515625" style="5" customWidth="1"/>
    <col min="11781" max="11782" width="11.85546875" style="5" customWidth="1"/>
    <col min="11783" max="12032" width="9.140625" style="5"/>
    <col min="12033" max="12033" width="39.42578125" style="5" customWidth="1"/>
    <col min="12034" max="12035" width="12.5703125" style="5" customWidth="1"/>
    <col min="12036" max="12036" width="12.28515625" style="5" customWidth="1"/>
    <col min="12037" max="12038" width="11.85546875" style="5" customWidth="1"/>
    <col min="12039" max="12288" width="9.140625" style="5"/>
    <col min="12289" max="12289" width="39.42578125" style="5" customWidth="1"/>
    <col min="12290" max="12291" width="12.5703125" style="5" customWidth="1"/>
    <col min="12292" max="12292" width="12.28515625" style="5" customWidth="1"/>
    <col min="12293" max="12294" width="11.85546875" style="5" customWidth="1"/>
    <col min="12295" max="12544" width="9.140625" style="5"/>
    <col min="12545" max="12545" width="39.42578125" style="5" customWidth="1"/>
    <col min="12546" max="12547" width="12.5703125" style="5" customWidth="1"/>
    <col min="12548" max="12548" width="12.28515625" style="5" customWidth="1"/>
    <col min="12549" max="12550" width="11.85546875" style="5" customWidth="1"/>
    <col min="12551" max="12800" width="9.140625" style="5"/>
    <col min="12801" max="12801" width="39.42578125" style="5" customWidth="1"/>
    <col min="12802" max="12803" width="12.5703125" style="5" customWidth="1"/>
    <col min="12804" max="12804" width="12.28515625" style="5" customWidth="1"/>
    <col min="12805" max="12806" width="11.85546875" style="5" customWidth="1"/>
    <col min="12807" max="13056" width="9.140625" style="5"/>
    <col min="13057" max="13057" width="39.42578125" style="5" customWidth="1"/>
    <col min="13058" max="13059" width="12.5703125" style="5" customWidth="1"/>
    <col min="13060" max="13060" width="12.28515625" style="5" customWidth="1"/>
    <col min="13061" max="13062" width="11.85546875" style="5" customWidth="1"/>
    <col min="13063" max="13312" width="9.140625" style="5"/>
    <col min="13313" max="13313" width="39.42578125" style="5" customWidth="1"/>
    <col min="13314" max="13315" width="12.5703125" style="5" customWidth="1"/>
    <col min="13316" max="13316" width="12.28515625" style="5" customWidth="1"/>
    <col min="13317" max="13318" width="11.85546875" style="5" customWidth="1"/>
    <col min="13319" max="13568" width="9.140625" style="5"/>
    <col min="13569" max="13569" width="39.42578125" style="5" customWidth="1"/>
    <col min="13570" max="13571" width="12.5703125" style="5" customWidth="1"/>
    <col min="13572" max="13572" width="12.28515625" style="5" customWidth="1"/>
    <col min="13573" max="13574" width="11.85546875" style="5" customWidth="1"/>
    <col min="13575" max="13824" width="9.140625" style="5"/>
    <col min="13825" max="13825" width="39.42578125" style="5" customWidth="1"/>
    <col min="13826" max="13827" width="12.5703125" style="5" customWidth="1"/>
    <col min="13828" max="13828" width="12.28515625" style="5" customWidth="1"/>
    <col min="13829" max="13830" width="11.85546875" style="5" customWidth="1"/>
    <col min="13831" max="14080" width="9.140625" style="5"/>
    <col min="14081" max="14081" width="39.42578125" style="5" customWidth="1"/>
    <col min="14082" max="14083" width="12.5703125" style="5" customWidth="1"/>
    <col min="14084" max="14084" width="12.28515625" style="5" customWidth="1"/>
    <col min="14085" max="14086" width="11.85546875" style="5" customWidth="1"/>
    <col min="14087" max="14336" width="9.140625" style="5"/>
    <col min="14337" max="14337" width="39.42578125" style="5" customWidth="1"/>
    <col min="14338" max="14339" width="12.5703125" style="5" customWidth="1"/>
    <col min="14340" max="14340" width="12.28515625" style="5" customWidth="1"/>
    <col min="14341" max="14342" width="11.85546875" style="5" customWidth="1"/>
    <col min="14343" max="14592" width="9.140625" style="5"/>
    <col min="14593" max="14593" width="39.42578125" style="5" customWidth="1"/>
    <col min="14594" max="14595" width="12.5703125" style="5" customWidth="1"/>
    <col min="14596" max="14596" width="12.28515625" style="5" customWidth="1"/>
    <col min="14597" max="14598" width="11.85546875" style="5" customWidth="1"/>
    <col min="14599" max="14848" width="9.140625" style="5"/>
    <col min="14849" max="14849" width="39.42578125" style="5" customWidth="1"/>
    <col min="14850" max="14851" width="12.5703125" style="5" customWidth="1"/>
    <col min="14852" max="14852" width="12.28515625" style="5" customWidth="1"/>
    <col min="14853" max="14854" width="11.85546875" style="5" customWidth="1"/>
    <col min="14855" max="15104" width="9.140625" style="5"/>
    <col min="15105" max="15105" width="39.42578125" style="5" customWidth="1"/>
    <col min="15106" max="15107" width="12.5703125" style="5" customWidth="1"/>
    <col min="15108" max="15108" width="12.28515625" style="5" customWidth="1"/>
    <col min="15109" max="15110" width="11.85546875" style="5" customWidth="1"/>
    <col min="15111" max="15360" width="9.140625" style="5"/>
    <col min="15361" max="15361" width="39.42578125" style="5" customWidth="1"/>
    <col min="15362" max="15363" width="12.5703125" style="5" customWidth="1"/>
    <col min="15364" max="15364" width="12.28515625" style="5" customWidth="1"/>
    <col min="15365" max="15366" width="11.85546875" style="5" customWidth="1"/>
    <col min="15367" max="15616" width="9.140625" style="5"/>
    <col min="15617" max="15617" width="39.42578125" style="5" customWidth="1"/>
    <col min="15618" max="15619" width="12.5703125" style="5" customWidth="1"/>
    <col min="15620" max="15620" width="12.28515625" style="5" customWidth="1"/>
    <col min="15621" max="15622" width="11.85546875" style="5" customWidth="1"/>
    <col min="15623" max="15872" width="9.140625" style="5"/>
    <col min="15873" max="15873" width="39.42578125" style="5" customWidth="1"/>
    <col min="15874" max="15875" width="12.5703125" style="5" customWidth="1"/>
    <col min="15876" max="15876" width="12.28515625" style="5" customWidth="1"/>
    <col min="15877" max="15878" width="11.85546875" style="5" customWidth="1"/>
    <col min="15879" max="16128" width="9.140625" style="5"/>
    <col min="16129" max="16129" width="39.42578125" style="5" customWidth="1"/>
    <col min="16130" max="16131" width="12.5703125" style="5" customWidth="1"/>
    <col min="16132" max="16132" width="12.28515625" style="5" customWidth="1"/>
    <col min="16133" max="16134" width="11.85546875" style="5" customWidth="1"/>
    <col min="16135" max="16384" width="9.140625" style="5"/>
  </cols>
  <sheetData>
    <row r="1" spans="1:11" s="2" customFormat="1" ht="15">
      <c r="A1" s="1" t="s">
        <v>31</v>
      </c>
      <c r="B1" s="9"/>
      <c r="C1" s="9"/>
      <c r="D1" s="9"/>
    </row>
    <row r="2" spans="1:11" s="4" customFormat="1" ht="24" customHeight="1">
      <c r="A2" s="16" t="s">
        <v>0</v>
      </c>
      <c r="B2" s="17" t="s">
        <v>1</v>
      </c>
      <c r="C2" s="17" t="s">
        <v>2</v>
      </c>
      <c r="D2" s="17" t="s">
        <v>3</v>
      </c>
      <c r="E2" s="17">
        <v>2011</v>
      </c>
      <c r="F2" s="17">
        <v>2012</v>
      </c>
      <c r="G2" s="17">
        <v>2013</v>
      </c>
      <c r="H2" s="58">
        <v>2014</v>
      </c>
      <c r="I2" s="17">
        <v>2015</v>
      </c>
      <c r="J2" s="59">
        <v>2016</v>
      </c>
      <c r="K2" s="17">
        <v>2017</v>
      </c>
    </row>
    <row r="3" spans="1:11" s="7" customFormat="1" ht="17.25" customHeight="1">
      <c r="A3" s="45" t="s">
        <v>4</v>
      </c>
      <c r="B3" s="46">
        <v>1497.3589999999999</v>
      </c>
      <c r="C3" s="46">
        <v>1497.29</v>
      </c>
      <c r="D3" s="47">
        <v>1497.29</v>
      </c>
      <c r="E3" s="44">
        <v>1497.29</v>
      </c>
      <c r="F3" s="47">
        <v>1497.29</v>
      </c>
      <c r="G3" s="48">
        <v>1498.83</v>
      </c>
      <c r="H3" s="43">
        <v>1498.83</v>
      </c>
      <c r="I3" s="60">
        <f>SUM(I4:I10)</f>
        <v>1614.1</v>
      </c>
      <c r="J3" s="72">
        <f t="shared" ref="J3" si="0">SUM(J4:J11)</f>
        <v>1623.028</v>
      </c>
      <c r="K3" s="72">
        <f t="shared" ref="K3" si="1">SUM(K4:K12)</f>
        <v>1622.7399999999998</v>
      </c>
    </row>
    <row r="4" spans="1:11" ht="17.25" customHeight="1">
      <c r="A4" s="18" t="s">
        <v>5</v>
      </c>
      <c r="B4" s="19">
        <v>336</v>
      </c>
      <c r="C4" s="19">
        <v>336</v>
      </c>
      <c r="D4" s="28">
        <v>336</v>
      </c>
      <c r="E4" s="28">
        <v>336</v>
      </c>
      <c r="F4" s="28">
        <v>336</v>
      </c>
      <c r="G4" s="49">
        <v>336</v>
      </c>
      <c r="H4" s="19">
        <v>336</v>
      </c>
      <c r="I4" s="61">
        <v>336</v>
      </c>
      <c r="J4" s="73">
        <v>336</v>
      </c>
      <c r="K4" s="73">
        <v>336</v>
      </c>
    </row>
    <row r="5" spans="1:11" ht="15">
      <c r="A5" s="18" t="s">
        <v>6</v>
      </c>
      <c r="B5" s="19">
        <v>60</v>
      </c>
      <c r="C5" s="19">
        <v>60</v>
      </c>
      <c r="D5" s="28">
        <v>60</v>
      </c>
      <c r="E5" s="28">
        <v>60</v>
      </c>
      <c r="F5" s="28">
        <v>60</v>
      </c>
      <c r="G5" s="49">
        <v>60</v>
      </c>
      <c r="H5" s="19">
        <v>60</v>
      </c>
      <c r="I5" s="62">
        <v>60</v>
      </c>
      <c r="J5" s="74">
        <v>60</v>
      </c>
      <c r="K5" s="74">
        <v>60</v>
      </c>
    </row>
    <row r="6" spans="1:11" ht="15">
      <c r="A6" s="18" t="s">
        <v>7</v>
      </c>
      <c r="B6" s="19">
        <v>24</v>
      </c>
      <c r="C6" s="19">
        <v>24</v>
      </c>
      <c r="D6" s="28">
        <v>24</v>
      </c>
      <c r="E6" s="28">
        <v>24</v>
      </c>
      <c r="F6" s="28">
        <v>24</v>
      </c>
      <c r="G6" s="49">
        <v>24</v>
      </c>
      <c r="H6" s="19">
        <v>24</v>
      </c>
      <c r="I6" s="62">
        <v>24</v>
      </c>
      <c r="J6" s="74">
        <v>24</v>
      </c>
      <c r="K6" s="74">
        <v>24</v>
      </c>
    </row>
    <row r="7" spans="1:11" ht="15">
      <c r="A7" s="18" t="s">
        <v>8</v>
      </c>
      <c r="B7" s="20">
        <v>40</v>
      </c>
      <c r="C7" s="20">
        <v>40</v>
      </c>
      <c r="D7" s="29">
        <v>40</v>
      </c>
      <c r="E7" s="29">
        <v>40</v>
      </c>
      <c r="F7" s="29">
        <v>40</v>
      </c>
      <c r="G7" s="50">
        <v>40</v>
      </c>
      <c r="H7" s="20">
        <v>40</v>
      </c>
      <c r="I7" s="62">
        <v>40</v>
      </c>
      <c r="J7" s="74">
        <v>40</v>
      </c>
      <c r="K7" s="74">
        <v>40</v>
      </c>
    </row>
    <row r="8" spans="1:11" ht="15">
      <c r="A8" s="18" t="s">
        <v>9</v>
      </c>
      <c r="B8" s="20">
        <v>1020</v>
      </c>
      <c r="C8" s="20">
        <v>1020</v>
      </c>
      <c r="D8" s="29">
        <v>1020</v>
      </c>
      <c r="E8" s="29">
        <v>1020</v>
      </c>
      <c r="F8" s="29">
        <v>1020</v>
      </c>
      <c r="G8" s="50">
        <v>1020</v>
      </c>
      <c r="H8" s="20">
        <v>1020</v>
      </c>
      <c r="I8" s="62">
        <v>1020</v>
      </c>
      <c r="J8" s="74">
        <v>1020</v>
      </c>
      <c r="K8" s="74">
        <v>1020</v>
      </c>
    </row>
    <row r="9" spans="1:11" ht="15">
      <c r="A9" s="18" t="s">
        <v>26</v>
      </c>
      <c r="B9" s="20"/>
      <c r="C9" s="20"/>
      <c r="D9" s="29"/>
      <c r="E9" s="28" t="s">
        <v>27</v>
      </c>
      <c r="F9" s="28" t="s">
        <v>27</v>
      </c>
      <c r="G9" s="49" t="s">
        <v>27</v>
      </c>
      <c r="H9" s="19" t="s">
        <v>27</v>
      </c>
      <c r="I9" s="62">
        <v>126</v>
      </c>
      <c r="J9" s="74">
        <v>126</v>
      </c>
      <c r="K9" s="78">
        <v>126</v>
      </c>
    </row>
    <row r="10" spans="1:11" ht="15">
      <c r="A10" s="18" t="s">
        <v>10</v>
      </c>
      <c r="B10" s="19">
        <v>8.1679999999999993</v>
      </c>
      <c r="C10" s="19">
        <v>8.1</v>
      </c>
      <c r="D10" s="28">
        <v>8.1</v>
      </c>
      <c r="E10" s="28">
        <v>8.1</v>
      </c>
      <c r="F10" s="28">
        <v>8.1</v>
      </c>
      <c r="G10" s="49">
        <v>8.1</v>
      </c>
      <c r="H10" s="19">
        <v>8.1</v>
      </c>
      <c r="I10" s="63">
        <v>8.1</v>
      </c>
      <c r="J10" s="75">
        <v>8.1</v>
      </c>
      <c r="K10" s="75">
        <v>8.1</v>
      </c>
    </row>
    <row r="11" spans="1:11" ht="15">
      <c r="A11" s="18" t="s">
        <v>11</v>
      </c>
      <c r="B11" s="19">
        <v>9.1910000000000007</v>
      </c>
      <c r="C11" s="19">
        <v>9.19</v>
      </c>
      <c r="D11" s="28">
        <v>9.19</v>
      </c>
      <c r="E11" s="28">
        <v>9.19</v>
      </c>
      <c r="F11" s="28">
        <v>9.19</v>
      </c>
      <c r="G11" s="49">
        <v>10.73</v>
      </c>
      <c r="H11" s="19">
        <v>10.73</v>
      </c>
      <c r="I11" s="63">
        <v>8.0350000000000001</v>
      </c>
      <c r="J11" s="75">
        <v>8.9280000000000008</v>
      </c>
      <c r="K11" s="75">
        <v>8.0399999999999991</v>
      </c>
    </row>
    <row r="12" spans="1:11" ht="15">
      <c r="A12" s="18" t="s">
        <v>29</v>
      </c>
      <c r="B12" s="19"/>
      <c r="C12" s="19"/>
      <c r="D12" s="28"/>
      <c r="E12" s="28"/>
      <c r="F12" s="28" t="s">
        <v>27</v>
      </c>
      <c r="G12" s="49" t="s">
        <v>27</v>
      </c>
      <c r="H12" s="19" t="s">
        <v>27</v>
      </c>
      <c r="I12" s="64" t="s">
        <v>27</v>
      </c>
      <c r="J12" s="75">
        <v>0.6</v>
      </c>
      <c r="K12" s="75">
        <v>0.6</v>
      </c>
    </row>
    <row r="13" spans="1:11" s="7" customFormat="1" ht="15">
      <c r="A13" s="42" t="s">
        <v>12</v>
      </c>
      <c r="B13" s="43">
        <v>6562.4</v>
      </c>
      <c r="C13" s="43">
        <v>6960.64</v>
      </c>
      <c r="D13" s="44">
        <v>6997.59</v>
      </c>
      <c r="E13" s="44">
        <v>7066.53</v>
      </c>
      <c r="F13" s="44">
        <v>6823.71</v>
      </c>
      <c r="G13" s="51">
        <v>7550.04</v>
      </c>
      <c r="H13" s="43">
        <v>7164.16</v>
      </c>
      <c r="I13" s="65">
        <f t="shared" ref="I13" si="2">SUM(I14:I21)</f>
        <v>7747.174685500001</v>
      </c>
      <c r="J13" s="76">
        <f>SUM(J14:J22)</f>
        <v>7953.5751612700005</v>
      </c>
      <c r="K13" s="76">
        <f>SUM(K14:K22)</f>
        <v>7729.7708112999999</v>
      </c>
    </row>
    <row r="14" spans="1:11" ht="18.75" customHeight="1">
      <c r="A14" s="18" t="s">
        <v>5</v>
      </c>
      <c r="B14" s="22">
        <v>1774.374</v>
      </c>
      <c r="C14" s="22">
        <v>1767.7</v>
      </c>
      <c r="D14" s="30">
        <v>1839.91</v>
      </c>
      <c r="E14" s="30">
        <v>1774.13</v>
      </c>
      <c r="F14" s="30">
        <v>1742.1</v>
      </c>
      <c r="G14" s="52">
        <v>1907.44</v>
      </c>
      <c r="H14" s="22">
        <v>1797.828</v>
      </c>
      <c r="I14" s="66">
        <v>1867.3599999999997</v>
      </c>
      <c r="J14" s="77">
        <v>1929.6820000000002</v>
      </c>
      <c r="K14" s="77">
        <v>1883.1830000000002</v>
      </c>
    </row>
    <row r="15" spans="1:11" ht="15">
      <c r="A15" s="18" t="s">
        <v>6</v>
      </c>
      <c r="B15" s="22">
        <v>379.108</v>
      </c>
      <c r="C15" s="22">
        <v>375.92</v>
      </c>
      <c r="D15" s="30">
        <v>368.35</v>
      </c>
      <c r="E15" s="30">
        <v>361.8</v>
      </c>
      <c r="F15" s="30">
        <v>360.93</v>
      </c>
      <c r="G15" s="52">
        <v>378.6</v>
      </c>
      <c r="H15" s="22">
        <v>368.02800000000002</v>
      </c>
      <c r="I15" s="66">
        <v>379.02016699999996</v>
      </c>
      <c r="J15" s="77">
        <v>390.74803500000002</v>
      </c>
      <c r="K15" s="77">
        <v>389.56183600000008</v>
      </c>
    </row>
    <row r="16" spans="1:11" ht="15">
      <c r="A16" s="18" t="s">
        <v>7</v>
      </c>
      <c r="B16" s="22">
        <v>115.589</v>
      </c>
      <c r="C16" s="22">
        <v>115.72</v>
      </c>
      <c r="D16" s="30">
        <v>114.39</v>
      </c>
      <c r="E16" s="30">
        <v>114.17</v>
      </c>
      <c r="F16" s="30">
        <v>105.82</v>
      </c>
      <c r="G16" s="52">
        <v>117.74</v>
      </c>
      <c r="H16" s="22">
        <v>109.252</v>
      </c>
      <c r="I16" s="66">
        <v>113.20876</v>
      </c>
      <c r="J16" s="77">
        <f>116706.87/1000</f>
        <v>116.70687</v>
      </c>
      <c r="K16" s="77">
        <v>122.54930000000002</v>
      </c>
    </row>
    <row r="17" spans="1:12" ht="15">
      <c r="A17" s="18" t="s">
        <v>8</v>
      </c>
      <c r="B17" s="23">
        <v>210.566</v>
      </c>
      <c r="C17" s="23">
        <v>206.29</v>
      </c>
      <c r="D17" s="31">
        <v>207.82</v>
      </c>
      <c r="E17" s="31">
        <v>208.12</v>
      </c>
      <c r="F17" s="31">
        <v>194</v>
      </c>
      <c r="G17" s="53">
        <v>212.65</v>
      </c>
      <c r="H17" s="23">
        <v>197.08099999999999</v>
      </c>
      <c r="I17" s="66">
        <v>199.54613000000001</v>
      </c>
      <c r="J17" s="77">
        <f>205968.57/1000</f>
        <v>205.96857</v>
      </c>
      <c r="K17" s="77">
        <v>216.43020000000001</v>
      </c>
      <c r="L17" s="71"/>
    </row>
    <row r="18" spans="1:12" ht="15">
      <c r="A18" s="18" t="s">
        <v>9</v>
      </c>
      <c r="B18" s="23">
        <v>4056.1289999999999</v>
      </c>
      <c r="C18" s="23">
        <v>4473.07</v>
      </c>
      <c r="D18" s="31">
        <v>4441.24</v>
      </c>
      <c r="E18" s="31">
        <v>4587.99</v>
      </c>
      <c r="F18" s="31">
        <v>4405.4799999999996</v>
      </c>
      <c r="G18" s="53">
        <v>4914.59</v>
      </c>
      <c r="H18" s="23">
        <v>4675.0320000000002</v>
      </c>
      <c r="I18" s="66">
        <v>4821.7467270000006</v>
      </c>
      <c r="J18" s="77">
        <v>4924.5049349999999</v>
      </c>
      <c r="K18" s="77">
        <v>4645.0964480000002</v>
      </c>
    </row>
    <row r="19" spans="1:12" ht="15">
      <c r="A19" s="18" t="s">
        <v>26</v>
      </c>
      <c r="B19" s="23"/>
      <c r="C19" s="23"/>
      <c r="D19" s="31"/>
      <c r="E19" s="28" t="s">
        <v>27</v>
      </c>
      <c r="F19" s="28" t="s">
        <v>27</v>
      </c>
      <c r="G19" s="49" t="s">
        <v>27</v>
      </c>
      <c r="H19" s="19" t="s">
        <v>27</v>
      </c>
      <c r="I19" s="67">
        <v>350.25736799999999</v>
      </c>
      <c r="J19" s="78">
        <v>374.23239000000001</v>
      </c>
      <c r="K19" s="78">
        <v>460.35</v>
      </c>
    </row>
    <row r="20" spans="1:12" ht="15">
      <c r="A20" s="18" t="s">
        <v>10</v>
      </c>
      <c r="B20" s="22">
        <v>24.81</v>
      </c>
      <c r="C20" s="22">
        <v>21.78</v>
      </c>
      <c r="D20" s="30">
        <v>25.58</v>
      </c>
      <c r="E20" s="30">
        <v>20.010000000000002</v>
      </c>
      <c r="F20" s="30">
        <v>15.21</v>
      </c>
      <c r="G20" s="52">
        <v>18.48</v>
      </c>
      <c r="H20" s="22">
        <v>16.931999999999999</v>
      </c>
      <c r="I20" s="67">
        <v>16.013999999999999</v>
      </c>
      <c r="J20" s="79">
        <v>11.026999999999999</v>
      </c>
      <c r="K20" s="79">
        <v>11.222</v>
      </c>
    </row>
    <row r="21" spans="1:12" ht="15">
      <c r="A21" s="18" t="s">
        <v>11</v>
      </c>
      <c r="B21" s="22">
        <v>1.8149999999999999</v>
      </c>
      <c r="C21" s="22">
        <v>0.17</v>
      </c>
      <c r="D21" s="30">
        <v>0.3</v>
      </c>
      <c r="E21" s="30">
        <v>0.31</v>
      </c>
      <c r="F21" s="30">
        <v>0.18</v>
      </c>
      <c r="G21" s="52">
        <v>0.54</v>
      </c>
      <c r="H21" s="22">
        <v>0.01</v>
      </c>
      <c r="I21" s="67">
        <v>2.1533500000000001E-2</v>
      </c>
      <c r="J21" s="79">
        <v>2.7127E-4</v>
      </c>
      <c r="K21" s="79">
        <v>0.27114929999999998</v>
      </c>
    </row>
    <row r="22" spans="1:12" ht="15">
      <c r="A22" s="18" t="s">
        <v>30</v>
      </c>
      <c r="B22" s="22"/>
      <c r="C22" s="22"/>
      <c r="D22" s="30"/>
      <c r="E22" s="30"/>
      <c r="F22" s="28" t="s">
        <v>27</v>
      </c>
      <c r="G22" s="49" t="s">
        <v>27</v>
      </c>
      <c r="H22" s="19" t="s">
        <v>27</v>
      </c>
      <c r="I22" s="68" t="s">
        <v>27</v>
      </c>
      <c r="J22" s="79">
        <f>SUM([2]Gen_Import!$E$2522:$E$2533)/10^6</f>
        <v>0.70508999999999999</v>
      </c>
      <c r="K22" s="79">
        <v>1.106878</v>
      </c>
    </row>
    <row r="23" spans="1:12" ht="15">
      <c r="A23" s="21" t="s">
        <v>13</v>
      </c>
      <c r="B23" s="19">
        <v>5429.1229999999996</v>
      </c>
      <c r="C23" s="19">
        <v>5609.37</v>
      </c>
      <c r="D23" s="28">
        <v>5352.51</v>
      </c>
      <c r="E23" s="28">
        <v>5283.9</v>
      </c>
      <c r="F23" s="28">
        <v>4924</v>
      </c>
      <c r="G23" s="49">
        <v>5624.59</v>
      </c>
      <c r="H23" s="19">
        <v>5146.6000000000004</v>
      </c>
      <c r="I23" s="63">
        <v>5721.1179920000004</v>
      </c>
      <c r="J23" s="75">
        <v>5763.13</v>
      </c>
      <c r="K23" s="81">
        <v>5700.99</v>
      </c>
    </row>
    <row r="24" spans="1:12" ht="15">
      <c r="A24" s="21" t="s">
        <v>14</v>
      </c>
      <c r="B24" s="19">
        <v>7.2539999999999996</v>
      </c>
      <c r="C24" s="19">
        <v>16.72</v>
      </c>
      <c r="D24" s="28">
        <v>19.55</v>
      </c>
      <c r="E24" s="28">
        <v>19.87</v>
      </c>
      <c r="F24" s="28">
        <v>36.75</v>
      </c>
      <c r="G24" s="49">
        <v>36.75</v>
      </c>
      <c r="H24" s="19">
        <v>159.15</v>
      </c>
      <c r="I24" s="63">
        <v>124.51735228999999</v>
      </c>
      <c r="J24" s="80">
        <v>84.163864000000018</v>
      </c>
      <c r="K24" s="86">
        <v>91.92</v>
      </c>
    </row>
    <row r="25" spans="1:12" ht="15">
      <c r="A25" s="21" t="s">
        <v>15</v>
      </c>
      <c r="B25" s="19">
        <v>1140.4849999999999</v>
      </c>
      <c r="C25" s="19">
        <v>1368.17</v>
      </c>
      <c r="D25" s="28">
        <v>1665</v>
      </c>
      <c r="E25" s="28">
        <v>1713.93</v>
      </c>
      <c r="F25" s="28">
        <v>1853.76</v>
      </c>
      <c r="G25" s="49">
        <v>1924.24</v>
      </c>
      <c r="H25" s="19">
        <v>2085.46</v>
      </c>
      <c r="I25" s="63">
        <v>2122.9615847700002</v>
      </c>
      <c r="J25" s="75">
        <v>2054.4565240000002</v>
      </c>
      <c r="K25" s="75">
        <v>2243.71454073</v>
      </c>
    </row>
    <row r="26" spans="1:12" ht="15">
      <c r="A26" s="21" t="s">
        <v>16</v>
      </c>
      <c r="B26" s="24">
        <v>989.798</v>
      </c>
      <c r="C26" s="24">
        <v>1202.71</v>
      </c>
      <c r="D26" s="32">
        <v>1498.01</v>
      </c>
      <c r="E26" s="32">
        <v>1619.95</v>
      </c>
      <c r="F26" s="32">
        <v>1769.59</v>
      </c>
      <c r="G26" s="54">
        <v>3346.6</v>
      </c>
      <c r="H26" s="24">
        <v>3959.81</v>
      </c>
      <c r="I26" s="67">
        <v>4576.3</v>
      </c>
      <c r="J26" s="81">
        <v>2008.913409</v>
      </c>
      <c r="K26" s="81">
        <v>2185.7498056710001</v>
      </c>
    </row>
    <row r="27" spans="1:12" ht="15">
      <c r="A27" s="21" t="s">
        <v>17</v>
      </c>
      <c r="B27" s="24">
        <v>150.68700000000001</v>
      </c>
      <c r="C27" s="24">
        <v>165.47</v>
      </c>
      <c r="D27" s="32">
        <v>166.99</v>
      </c>
      <c r="E27" s="32">
        <v>93.98</v>
      </c>
      <c r="F27" s="32">
        <v>84.17</v>
      </c>
      <c r="G27" s="54">
        <v>82.77</v>
      </c>
      <c r="H27" s="24">
        <v>80.63</v>
      </c>
      <c r="I27" s="63">
        <f>I25-(2057.14097-0.90697998)</f>
        <v>66.727594750000208</v>
      </c>
      <c r="J27" s="75">
        <f t="shared" ref="J27" si="3">J11-J22+J23-J25</f>
        <v>3716.8963860000003</v>
      </c>
      <c r="K27" s="87">
        <v>57.96</v>
      </c>
    </row>
    <row r="28" spans="1:12" ht="15">
      <c r="A28" s="21" t="s">
        <v>18</v>
      </c>
      <c r="B28" s="24">
        <v>13</v>
      </c>
      <c r="C28" s="24">
        <v>12</v>
      </c>
      <c r="D28" s="32">
        <v>10</v>
      </c>
      <c r="E28" s="36">
        <v>5.48</v>
      </c>
      <c r="F28" s="36">
        <v>4.54</v>
      </c>
      <c r="G28" s="54">
        <v>4</v>
      </c>
      <c r="H28" s="24">
        <v>4</v>
      </c>
      <c r="I28" s="67">
        <v>3</v>
      </c>
      <c r="J28" s="82">
        <f t="shared" ref="J28:K28" si="4">J27/J24</f>
        <v>44.162615751577178</v>
      </c>
      <c r="K28" s="88" t="s">
        <v>32</v>
      </c>
    </row>
    <row r="29" spans="1:12" ht="15">
      <c r="A29" s="21" t="s">
        <v>19</v>
      </c>
      <c r="B29" s="24">
        <v>194</v>
      </c>
      <c r="C29" s="24">
        <v>211</v>
      </c>
      <c r="D29" s="32">
        <v>237.17</v>
      </c>
      <c r="E29" s="32">
        <v>276.24</v>
      </c>
      <c r="F29" s="32">
        <v>282.44</v>
      </c>
      <c r="G29" s="54">
        <v>313.94</v>
      </c>
      <c r="H29" s="24">
        <v>333.41</v>
      </c>
      <c r="I29" s="63">
        <v>336.52</v>
      </c>
      <c r="J29" s="75">
        <v>335.87</v>
      </c>
      <c r="K29" s="75">
        <v>362.09</v>
      </c>
    </row>
    <row r="30" spans="1:12" s="7" customFormat="1" ht="15">
      <c r="A30" s="42" t="s">
        <v>20</v>
      </c>
      <c r="B30" s="25"/>
      <c r="C30" s="25"/>
      <c r="D30" s="33"/>
      <c r="E30" s="33"/>
      <c r="F30" s="33"/>
      <c r="G30" s="55"/>
      <c r="H30" s="25"/>
      <c r="I30" s="65"/>
      <c r="J30" s="83"/>
      <c r="K30" s="83"/>
    </row>
    <row r="31" spans="1:12" ht="15">
      <c r="A31" s="18" t="s">
        <v>21</v>
      </c>
      <c r="B31" s="24">
        <v>2643.71</v>
      </c>
      <c r="C31" s="24">
        <v>2734.95</v>
      </c>
      <c r="D31" s="32">
        <v>2906.79</v>
      </c>
      <c r="E31" s="32">
        <v>3785.99</v>
      </c>
      <c r="F31" s="32">
        <v>4090.35</v>
      </c>
      <c r="G31" s="54">
        <v>5021.2700000000004</v>
      </c>
      <c r="H31" s="24">
        <v>5568.4</v>
      </c>
      <c r="I31" s="63">
        <f>3330.1823+2375.3893</f>
        <v>5705.5715999999993</v>
      </c>
      <c r="J31" s="75">
        <f>3812.142+2473.947</f>
        <v>6286.0889999999999</v>
      </c>
      <c r="K31" s="75">
        <v>6310.9089999999997</v>
      </c>
    </row>
    <row r="32" spans="1:12" ht="15">
      <c r="A32" s="18" t="s">
        <v>22</v>
      </c>
      <c r="B32" s="24">
        <v>57.533000000000001</v>
      </c>
      <c r="C32" s="24">
        <v>60.79</v>
      </c>
      <c r="D32" s="32">
        <v>63.53</v>
      </c>
      <c r="E32" s="32">
        <v>71.209999999999994</v>
      </c>
      <c r="F32" s="32">
        <v>81.45</v>
      </c>
      <c r="G32" s="54">
        <v>104.41</v>
      </c>
      <c r="H32" s="24">
        <v>108.91</v>
      </c>
      <c r="I32" s="63">
        <f>9.387+96.327</f>
        <v>105.714</v>
      </c>
      <c r="J32" s="75">
        <f>12.854+102.091</f>
        <v>114.94499999999999</v>
      </c>
      <c r="K32" s="75">
        <v>158.93</v>
      </c>
    </row>
    <row r="33" spans="1:11" ht="15">
      <c r="A33" s="18" t="s">
        <v>28</v>
      </c>
      <c r="B33" s="24"/>
      <c r="C33" s="24"/>
      <c r="D33" s="32"/>
      <c r="E33" s="28" t="s">
        <v>27</v>
      </c>
      <c r="F33" s="28" t="s">
        <v>27</v>
      </c>
      <c r="G33" s="49" t="s">
        <v>27</v>
      </c>
      <c r="H33" s="19" t="s">
        <v>27</v>
      </c>
      <c r="I33" s="67">
        <v>114.45</v>
      </c>
      <c r="J33" s="75">
        <f>11.811+117.225</f>
        <v>129.036</v>
      </c>
      <c r="K33" s="75">
        <v>132.56809999999999</v>
      </c>
    </row>
    <row r="34" spans="1:11" s="7" customFormat="1" ht="15">
      <c r="A34" s="42" t="s">
        <v>23</v>
      </c>
      <c r="B34" s="26"/>
      <c r="C34" s="26"/>
      <c r="D34" s="34"/>
      <c r="E34" s="34"/>
      <c r="F34" s="34"/>
      <c r="G34" s="56"/>
      <c r="H34" s="26"/>
      <c r="I34" s="69"/>
      <c r="J34" s="84"/>
      <c r="K34" s="84"/>
    </row>
    <row r="35" spans="1:11" ht="15">
      <c r="A35" s="18" t="s">
        <v>21</v>
      </c>
      <c r="B35" s="24">
        <v>3351.49</v>
      </c>
      <c r="C35" s="24">
        <v>3570.93</v>
      </c>
      <c r="D35" s="32">
        <v>3724.52</v>
      </c>
      <c r="E35" s="32">
        <v>5278.72</v>
      </c>
      <c r="F35" s="32">
        <v>5969.28</v>
      </c>
      <c r="G35" s="54">
        <v>6620.85</v>
      </c>
      <c r="H35" s="24">
        <v>7077.35</v>
      </c>
      <c r="I35" s="63">
        <f>1097.24056+460.72895</f>
        <v>1557.9695099999999</v>
      </c>
      <c r="J35" s="75">
        <f>1245.864+495.669</f>
        <v>1741.5329999999999</v>
      </c>
      <c r="K35" s="75">
        <v>1741.5319999999999</v>
      </c>
    </row>
    <row r="36" spans="1:11" ht="15">
      <c r="A36" s="39" t="s">
        <v>22</v>
      </c>
      <c r="B36" s="24">
        <v>165.76900000000001</v>
      </c>
      <c r="C36" s="24">
        <v>173.3</v>
      </c>
      <c r="D36" s="24">
        <v>187.48</v>
      </c>
      <c r="E36" s="32">
        <v>189.31</v>
      </c>
      <c r="F36" s="32">
        <v>193.35</v>
      </c>
      <c r="G36" s="54">
        <v>314.74</v>
      </c>
      <c r="H36" s="24">
        <v>360.16</v>
      </c>
      <c r="I36" s="63">
        <f>265.4797+103.02</f>
        <v>368.49969999999996</v>
      </c>
      <c r="J36" s="75">
        <f>293.638+103.02</f>
        <v>396.65799999999996</v>
      </c>
      <c r="K36" s="75">
        <v>321.66770000000002</v>
      </c>
    </row>
    <row r="37" spans="1:11" ht="15.75" customHeight="1">
      <c r="A37" s="37" t="s">
        <v>28</v>
      </c>
      <c r="B37" s="27"/>
      <c r="C37" s="27"/>
      <c r="D37" s="35"/>
      <c r="E37" s="38" t="s">
        <v>27</v>
      </c>
      <c r="F37" s="40" t="s">
        <v>27</v>
      </c>
      <c r="G37" s="57" t="s">
        <v>27</v>
      </c>
      <c r="H37" s="38" t="s">
        <v>27</v>
      </c>
      <c r="I37" s="70">
        <f>3809.50519+2384.287787</f>
        <v>6193.7929770000001</v>
      </c>
      <c r="J37" s="85">
        <f>3881.169+2480.564</f>
        <v>6361.7330000000002</v>
      </c>
      <c r="K37" s="85">
        <v>6892.8361670000004</v>
      </c>
    </row>
    <row r="38" spans="1:11" s="12" customFormat="1" ht="14.25" customHeight="1">
      <c r="A38" s="10" t="s">
        <v>24</v>
      </c>
      <c r="B38" s="11"/>
      <c r="C38" s="11"/>
      <c r="D38" s="11"/>
      <c r="E38" s="6"/>
      <c r="F38" s="6"/>
      <c r="G38" s="6"/>
      <c r="H38" s="6"/>
      <c r="I38" s="41"/>
      <c r="J38" s="6"/>
      <c r="K38" s="6"/>
    </row>
    <row r="39" spans="1:11" s="12" customFormat="1" ht="15.75">
      <c r="A39" s="3" t="s">
        <v>25</v>
      </c>
      <c r="B39" s="3"/>
      <c r="C39" s="3"/>
      <c r="D39" s="3"/>
      <c r="E39" s="3"/>
      <c r="F39" s="3"/>
      <c r="G39" s="3"/>
      <c r="H39" s="3"/>
      <c r="I39" s="3"/>
      <c r="J39" s="3"/>
      <c r="K39" s="3"/>
    </row>
    <row r="40" spans="1:11" s="12" customFormat="1" ht="15.75">
      <c r="A40" s="13"/>
      <c r="B40" s="3"/>
      <c r="C40" s="3"/>
      <c r="D40" s="3"/>
      <c r="E40" s="3"/>
      <c r="F40" s="3"/>
      <c r="G40" s="3"/>
      <c r="H40" s="3"/>
      <c r="I40" s="3"/>
      <c r="J40" s="3"/>
      <c r="K40" s="3"/>
    </row>
    <row r="41" spans="1:11" s="8" customFormat="1" ht="15.75">
      <c r="A41" s="14"/>
      <c r="B41" s="15"/>
      <c r="C41" s="15"/>
      <c r="D41" s="15"/>
      <c r="E41" s="15"/>
      <c r="F41" s="15"/>
      <c r="G41" s="15"/>
      <c r="H41" s="15"/>
      <c r="I41" s="15"/>
      <c r="J41" s="15"/>
      <c r="K41" s="15"/>
    </row>
  </sheetData>
  <pageMargins left="0.7" right="0.34" top="0.69" bottom="1" header="0.38" footer="0.5"/>
  <pageSetup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6.19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pemzam</dc:creator>
  <cp:lastModifiedBy>Pem Zangmo</cp:lastModifiedBy>
  <cp:lastPrinted>2016-10-10T16:56:52Z</cp:lastPrinted>
  <dcterms:created xsi:type="dcterms:W3CDTF">2013-09-24T03:49:04Z</dcterms:created>
  <dcterms:modified xsi:type="dcterms:W3CDTF">2018-07-31T06:41:41Z</dcterms:modified>
</cp:coreProperties>
</file>