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Sheet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1"/>
  <c r="N9"/>
  <c r="N6"/>
  <c r="N3"/>
  <c r="N15" l="1"/>
  <c r="B9"/>
  <c r="C9"/>
  <c r="F9"/>
  <c r="H9"/>
  <c r="L9"/>
  <c r="E14"/>
  <c r="D14"/>
  <c r="C14"/>
  <c r="B14"/>
  <c r="E13"/>
  <c r="D13"/>
  <c r="C13"/>
  <c r="B13"/>
  <c r="M12"/>
  <c r="L12"/>
  <c r="K12"/>
  <c r="J12"/>
  <c r="I12"/>
  <c r="H12"/>
  <c r="G12"/>
  <c r="G15" s="1"/>
  <c r="E15"/>
  <c r="D15"/>
  <c r="I11"/>
  <c r="M9"/>
  <c r="K9"/>
  <c r="J9"/>
  <c r="I10"/>
  <c r="I9" s="1"/>
  <c r="I8"/>
  <c r="L6"/>
  <c r="I7"/>
  <c r="M6"/>
  <c r="H6"/>
  <c r="F6"/>
  <c r="C6"/>
  <c r="B6"/>
  <c r="I5"/>
  <c r="M3"/>
  <c r="I4"/>
  <c r="H3"/>
  <c r="F3"/>
  <c r="C3"/>
  <c r="B3"/>
  <c r="I6" l="1"/>
  <c r="M15"/>
  <c r="H15"/>
  <c r="I3"/>
  <c r="I15" s="1"/>
  <c r="K3"/>
  <c r="F15"/>
  <c r="B15"/>
  <c r="K6"/>
  <c r="L3"/>
  <c r="L15" s="1"/>
  <c r="J6"/>
  <c r="J3"/>
  <c r="C15"/>
  <c r="K15" l="1"/>
  <c r="J15"/>
</calcChain>
</file>

<file path=xl/sharedStrings.xml><?xml version="1.0" encoding="utf-8"?>
<sst xmlns="http://schemas.openxmlformats.org/spreadsheetml/2006/main" count="23" uniqueCount="17">
  <si>
    <t>Sector</t>
  </si>
  <si>
    <t>Production &amp; manufacturing</t>
  </si>
  <si>
    <t>Services</t>
  </si>
  <si>
    <r>
      <t>Contract</t>
    </r>
    <r>
      <rPr>
        <b/>
        <sz val="10"/>
        <color rgb="FFFF0000"/>
        <rFont val="Sylfaen"/>
        <family val="1"/>
      </rPr>
      <t xml:space="preserve"> </t>
    </r>
  </si>
  <si>
    <t>All sectors</t>
  </si>
  <si>
    <t>Entertainment</t>
  </si>
  <si>
    <t xml:space="preserve">   </t>
  </si>
  <si>
    <t>Table 7.3: Number of Cottage and Small Industrial Establishments by Sector, June 2016 - June 2020</t>
  </si>
  <si>
    <t xml:space="preserve">  </t>
  </si>
  <si>
    <t>Source: Department of Cottage &amp; Small Industry, MoEA</t>
  </si>
  <si>
    <t>New Licenses registration</t>
  </si>
  <si>
    <t>Existing Licenses in operation</t>
  </si>
  <si>
    <t>As of  June 2016</t>
  </si>
  <si>
    <t>As of  June 2017</t>
  </si>
  <si>
    <t>As of  June 2018</t>
  </si>
  <si>
    <t>As of  June 2019</t>
  </si>
  <si>
    <t>As of  June 2020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</si>
</sst>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b/>
      <sz val="10"/>
      <color rgb="FFFF0000"/>
      <name val="Sylfaen"/>
      <family val="1"/>
    </font>
    <font>
      <i/>
      <sz val="9"/>
      <name val="Sylfaen"/>
      <family val="1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249977111117893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77111117893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164" fontId="3" fillId="0" borderId="1" xfId="1" applyNumberFormat="1" applyFont="1" applyFill="1" applyBorder="1" applyAlignment="1" applyProtection="1">
      <alignment horizontal="right" vertical="center"/>
    </xf>
    <xf numFmtId="164" fontId="2" fillId="0" borderId="0" xfId="1" applyNumberFormat="1" applyFont="1" applyFill="1" applyBorder="1" applyAlignment="1" applyProtection="1">
      <alignment horizontal="right" vertical="center"/>
    </xf>
    <xf numFmtId="164" fontId="3" fillId="0" borderId="0" xfId="1" applyNumberFormat="1" applyFont="1" applyFill="1" applyBorder="1" applyAlignment="1" applyProtection="1">
      <alignment horizontal="right" vertical="center"/>
    </xf>
    <xf numFmtId="37" fontId="2" fillId="0" borderId="2" xfId="0" applyNumberFormat="1" applyFont="1" applyFill="1" applyBorder="1" applyAlignment="1" applyProtection="1">
      <alignment horizontal="left" vertical="center"/>
    </xf>
    <xf numFmtId="164" fontId="2" fillId="0" borderId="2" xfId="1" applyNumberFormat="1" applyFont="1" applyFill="1" applyBorder="1" applyAlignment="1" applyProtection="1">
      <alignment horizontal="right" vertical="center"/>
    </xf>
    <xf numFmtId="164" fontId="2" fillId="0" borderId="3" xfId="1" applyNumberFormat="1" applyFont="1" applyFill="1" applyBorder="1" applyAlignment="1" applyProtection="1">
      <alignment horizontal="right" vertical="center"/>
    </xf>
    <xf numFmtId="164" fontId="2" fillId="0" borderId="4" xfId="1" applyNumberFormat="1" applyFont="1" applyFill="1" applyBorder="1" applyAlignment="1" applyProtection="1">
      <alignment horizontal="right" vertical="center"/>
    </xf>
    <xf numFmtId="164" fontId="2" fillId="0" borderId="1" xfId="1" applyNumberFormat="1" applyFont="1" applyFill="1" applyBorder="1" applyAlignment="1" applyProtection="1">
      <alignment horizontal="right" vertical="center"/>
    </xf>
    <xf numFmtId="164" fontId="3" fillId="0" borderId="2" xfId="1" applyNumberFormat="1" applyFont="1" applyFill="1" applyBorder="1" applyAlignment="1" applyProtection="1">
      <alignment horizontal="right" vertical="center"/>
    </xf>
    <xf numFmtId="164" fontId="3" fillId="0" borderId="3" xfId="1" applyNumberFormat="1" applyFont="1" applyFill="1" applyBorder="1" applyAlignment="1" applyProtection="1">
      <alignment horizontal="right" vertical="center"/>
    </xf>
    <xf numFmtId="164" fontId="3" fillId="0" borderId="4" xfId="1" applyNumberFormat="1" applyFont="1" applyFill="1" applyBorder="1" applyAlignment="1" applyProtection="1">
      <alignment horizontal="right" vertical="center"/>
    </xf>
    <xf numFmtId="0" fontId="2" fillId="2" borderId="5" xfId="0" quotePrefix="1" applyFont="1" applyFill="1" applyBorder="1" applyAlignment="1">
      <alignment horizontal="right" vertical="center"/>
    </xf>
    <xf numFmtId="0" fontId="2" fillId="2" borderId="6" xfId="0" quotePrefix="1" applyFont="1" applyFill="1" applyBorder="1" applyAlignment="1">
      <alignment horizontal="right" vertical="center"/>
    </xf>
    <xf numFmtId="0" fontId="2" fillId="2" borderId="7" xfId="0" quotePrefix="1" applyFont="1" applyFill="1" applyBorder="1" applyAlignment="1">
      <alignment horizontal="right" vertical="center"/>
    </xf>
    <xf numFmtId="0" fontId="2" fillId="2" borderId="8" xfId="0" quotePrefix="1" applyFont="1" applyFill="1" applyBorder="1" applyAlignment="1">
      <alignment horizontal="right" vertical="center"/>
    </xf>
    <xf numFmtId="164" fontId="2" fillId="0" borderId="9" xfId="1" applyNumberFormat="1" applyFont="1" applyFill="1" applyBorder="1" applyAlignment="1" applyProtection="1">
      <alignment horizontal="right" vertical="center"/>
    </xf>
    <xf numFmtId="164" fontId="2" fillId="0" borderId="6" xfId="1" applyNumberFormat="1" applyFont="1" applyFill="1" applyBorder="1" applyAlignment="1" applyProtection="1">
      <alignment horizontal="right" vertical="center"/>
    </xf>
    <xf numFmtId="164" fontId="2" fillId="0" borderId="10" xfId="1" applyNumberFormat="1" applyFont="1" applyFill="1" applyBorder="1" applyAlignment="1" applyProtection="1">
      <alignment horizontal="right" vertical="center"/>
    </xf>
    <xf numFmtId="164" fontId="2" fillId="0" borderId="8" xfId="1" applyNumberFormat="1" applyFont="1" applyFill="1" applyBorder="1" applyAlignment="1" applyProtection="1">
      <alignment horizontal="right" vertical="center"/>
    </xf>
    <xf numFmtId="37" fontId="2" fillId="2" borderId="5" xfId="0" applyNumberFormat="1" applyFont="1" applyFill="1" applyBorder="1" applyAlignment="1" applyProtection="1">
      <alignment horizontal="left" vertical="center"/>
    </xf>
    <xf numFmtId="37" fontId="2" fillId="0" borderId="6" xfId="0" applyNumberFormat="1" applyFont="1" applyFill="1" applyBorder="1" applyAlignment="1" applyProtection="1">
      <alignment horizontal="left" vertical="center"/>
    </xf>
    <xf numFmtId="37" fontId="2" fillId="0" borderId="11" xfId="0" applyNumberFormat="1" applyFont="1" applyFill="1" applyBorder="1" applyAlignment="1" applyProtection="1">
      <alignment horizontal="left" vertical="center"/>
    </xf>
    <xf numFmtId="164" fontId="2" fillId="0" borderId="12" xfId="1" applyNumberFormat="1" applyFont="1" applyFill="1" applyBorder="1" applyAlignment="1" applyProtection="1">
      <alignment horizontal="right" vertical="center"/>
    </xf>
    <xf numFmtId="164" fontId="2" fillId="0" borderId="11" xfId="1" applyNumberFormat="1" applyFont="1" applyFill="1" applyBorder="1" applyAlignment="1" applyProtection="1">
      <alignment horizontal="right" vertical="center"/>
    </xf>
    <xf numFmtId="164" fontId="2" fillId="0" borderId="13" xfId="1" applyNumberFormat="1" applyFont="1" applyFill="1" applyBorder="1" applyAlignment="1" applyProtection="1">
      <alignment horizontal="right" vertical="center"/>
    </xf>
    <xf numFmtId="164" fontId="2" fillId="0" borderId="14" xfId="1" applyNumberFormat="1" applyFont="1" applyFill="1" applyBorder="1" applyAlignment="1" applyProtection="1">
      <alignment horizontal="right" vertical="center"/>
    </xf>
    <xf numFmtId="164" fontId="2" fillId="0" borderId="15" xfId="1" applyNumberFormat="1" applyFont="1" applyFill="1" applyBorder="1" applyAlignment="1" applyProtection="1">
      <alignment horizontal="right" vertical="center"/>
    </xf>
    <xf numFmtId="164" fontId="0" fillId="0" borderId="0" xfId="0" applyNumberFormat="1"/>
    <xf numFmtId="0" fontId="6" fillId="0" borderId="0" xfId="0" applyFont="1"/>
    <xf numFmtId="164" fontId="3" fillId="0" borderId="1" xfId="1" applyNumberFormat="1" applyFont="1" applyFill="1" applyBorder="1" applyAlignment="1" applyProtection="1">
      <alignment horizontal="right" vertical="center"/>
    </xf>
    <xf numFmtId="164" fontId="3" fillId="0" borderId="1" xfId="1" applyNumberFormat="1" applyFont="1" applyFill="1" applyBorder="1" applyAlignment="1" applyProtection="1">
      <alignment horizontal="left" vertical="center" indent="1"/>
    </xf>
    <xf numFmtId="0" fontId="2" fillId="0" borderId="0" xfId="0" applyFont="1" applyAlignment="1" applyProtection="1"/>
    <xf numFmtId="37" fontId="5" fillId="0" borderId="2" xfId="0" applyNumberFormat="1" applyFont="1" applyFill="1" applyBorder="1" applyAlignment="1" applyProtection="1">
      <alignment horizontal="left" vertical="center"/>
    </xf>
    <xf numFmtId="37" fontId="5" fillId="0" borderId="0" xfId="0" applyNumberFormat="1" applyFont="1" applyFill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/>
    </xf>
    <xf numFmtId="1" fontId="2" fillId="2" borderId="5" xfId="0" quotePrefix="1" applyNumberFormat="1" applyFont="1" applyFill="1" applyBorder="1" applyAlignment="1" applyProtection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zoomScaleNormal="100" workbookViewId="0">
      <selection activeCell="S12" sqref="S12"/>
    </sheetView>
  </sheetViews>
  <sheetFormatPr defaultRowHeight="15"/>
  <cols>
    <col min="1" max="1" width="29.85546875" bestFit="1" customWidth="1"/>
    <col min="2" max="9" width="0" hidden="1" customWidth="1"/>
    <col min="10" max="14" width="16" bestFit="1" customWidth="1"/>
  </cols>
  <sheetData>
    <row r="1" spans="1:17" ht="18.75" customHeight="1">
      <c r="A1" s="35" t="s">
        <v>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2"/>
      <c r="P1" s="32"/>
    </row>
    <row r="2" spans="1:17" ht="15.75" customHeight="1">
      <c r="A2" s="20" t="s">
        <v>0</v>
      </c>
      <c r="B2" s="12">
        <v>2008</v>
      </c>
      <c r="C2" s="12">
        <v>2009</v>
      </c>
      <c r="D2" s="13">
        <v>2010</v>
      </c>
      <c r="E2" s="14">
        <v>2011</v>
      </c>
      <c r="F2" s="15">
        <v>2012</v>
      </c>
      <c r="G2" s="15">
        <v>2013</v>
      </c>
      <c r="H2" s="12">
        <v>2014</v>
      </c>
      <c r="I2" s="12">
        <v>2015</v>
      </c>
      <c r="J2" s="36" t="s">
        <v>12</v>
      </c>
      <c r="K2" s="36" t="s">
        <v>13</v>
      </c>
      <c r="L2" s="36" t="s">
        <v>14</v>
      </c>
      <c r="M2" s="36" t="s">
        <v>15</v>
      </c>
      <c r="N2" s="36" t="s">
        <v>16</v>
      </c>
    </row>
    <row r="3" spans="1:17" ht="15.75" customHeight="1">
      <c r="A3" s="21" t="s">
        <v>1</v>
      </c>
      <c r="B3" s="16" t="e">
        <f>SUM(#REF!,#REF!)</f>
        <v>#REF!</v>
      </c>
      <c r="C3" s="16">
        <f t="shared" ref="C3" si="0">SUM(C4,C5)</f>
        <v>1565</v>
      </c>
      <c r="D3" s="17">
        <v>1777</v>
      </c>
      <c r="E3" s="18">
        <v>1977</v>
      </c>
      <c r="F3" s="16">
        <f>F4+F5</f>
        <v>2240</v>
      </c>
      <c r="G3" s="19">
        <v>2485</v>
      </c>
      <c r="H3" s="19">
        <f>H4+H5</f>
        <v>2823</v>
      </c>
      <c r="I3" s="8">
        <f>I4+I5</f>
        <v>2073</v>
      </c>
      <c r="J3" s="7">
        <f>J4+J5</f>
        <v>1404</v>
      </c>
      <c r="K3" s="8">
        <f>K4+K5</f>
        <v>1815</v>
      </c>
      <c r="L3" s="8">
        <f>SUM(L4:L5)</f>
        <v>2226</v>
      </c>
      <c r="M3" s="8">
        <f>SUM(M4+M5)</f>
        <v>2660</v>
      </c>
      <c r="N3" s="8">
        <f>SUM(N4:N5)</f>
        <v>2584</v>
      </c>
    </row>
    <row r="4" spans="1:17" ht="15.75" customHeight="1">
      <c r="A4" s="31" t="s">
        <v>10</v>
      </c>
      <c r="C4" s="3">
        <v>173</v>
      </c>
      <c r="D4" s="9">
        <v>237</v>
      </c>
      <c r="E4" s="10">
        <v>221</v>
      </c>
      <c r="F4" s="3">
        <v>256</v>
      </c>
      <c r="G4" s="11">
        <v>242</v>
      </c>
      <c r="H4" s="11">
        <v>335</v>
      </c>
      <c r="I4" s="1">
        <f>24+270</f>
        <v>294</v>
      </c>
      <c r="J4" s="11">
        <v>127</v>
      </c>
      <c r="K4" s="1">
        <v>411</v>
      </c>
      <c r="L4" s="1">
        <v>511</v>
      </c>
      <c r="M4" s="30">
        <v>579</v>
      </c>
      <c r="N4" s="30">
        <v>76</v>
      </c>
    </row>
    <row r="5" spans="1:17" ht="15.75" customHeight="1">
      <c r="A5" s="31" t="s">
        <v>11</v>
      </c>
      <c r="C5" s="3">
        <v>1392</v>
      </c>
      <c r="D5" s="9">
        <v>1540</v>
      </c>
      <c r="E5" s="10">
        <v>1756</v>
      </c>
      <c r="F5" s="3">
        <v>1984</v>
      </c>
      <c r="G5" s="11">
        <v>2243</v>
      </c>
      <c r="H5" s="11">
        <v>2488</v>
      </c>
      <c r="I5" s="1">
        <f>208+1571</f>
        <v>1779</v>
      </c>
      <c r="J5" s="11">
        <v>1277</v>
      </c>
      <c r="K5" s="1">
        <v>1404</v>
      </c>
      <c r="L5" s="1">
        <v>1715</v>
      </c>
      <c r="M5" s="1">
        <v>2081</v>
      </c>
      <c r="N5" s="1">
        <v>2508</v>
      </c>
      <c r="O5" s="28"/>
    </row>
    <row r="6" spans="1:17" ht="15.75" customHeight="1">
      <c r="A6" s="4" t="s">
        <v>2</v>
      </c>
      <c r="B6" s="2">
        <f t="shared" ref="B6:C6" si="1">SUM(B7,B8)</f>
        <v>16253</v>
      </c>
      <c r="C6" s="2">
        <f t="shared" si="1"/>
        <v>17907</v>
      </c>
      <c r="D6" s="5">
        <v>19231</v>
      </c>
      <c r="E6" s="6">
        <v>20799</v>
      </c>
      <c r="F6" s="2">
        <f>F7+F8</f>
        <v>22365</v>
      </c>
      <c r="G6" s="7">
        <v>24322</v>
      </c>
      <c r="H6" s="7">
        <f>H7+H8</f>
        <v>26465</v>
      </c>
      <c r="I6" s="8">
        <f>I7+I8</f>
        <v>18067</v>
      </c>
      <c r="J6" s="7">
        <f>J7+J8</f>
        <v>11904</v>
      </c>
      <c r="K6" s="8">
        <f>K7+K8</f>
        <v>14130</v>
      </c>
      <c r="L6" s="8">
        <f>SUM(L7:L8)</f>
        <v>16001</v>
      </c>
      <c r="M6" s="8">
        <f>SUM(M7+M8)</f>
        <v>17385</v>
      </c>
      <c r="N6" s="8">
        <f>SUM(N7:N8)</f>
        <v>17104</v>
      </c>
    </row>
    <row r="7" spans="1:17" ht="15.75" customHeight="1">
      <c r="A7" s="31" t="s">
        <v>10</v>
      </c>
      <c r="B7" s="3">
        <v>1331</v>
      </c>
      <c r="C7" s="3">
        <v>1626</v>
      </c>
      <c r="D7" s="9">
        <v>1437</v>
      </c>
      <c r="E7" s="10">
        <v>1632</v>
      </c>
      <c r="F7" s="3">
        <v>1583</v>
      </c>
      <c r="G7" s="11">
        <v>1906</v>
      </c>
      <c r="H7" s="11">
        <v>2128</v>
      </c>
      <c r="I7" s="1">
        <f>99+691</f>
        <v>790</v>
      </c>
      <c r="J7" s="11">
        <v>1145</v>
      </c>
      <c r="K7" s="1">
        <v>2226</v>
      </c>
      <c r="L7" s="1">
        <v>2646</v>
      </c>
      <c r="M7" s="1">
        <v>3314</v>
      </c>
      <c r="N7" s="1">
        <v>281</v>
      </c>
    </row>
    <row r="8" spans="1:17">
      <c r="A8" s="31" t="s">
        <v>11</v>
      </c>
      <c r="B8" s="3">
        <v>14922</v>
      </c>
      <c r="C8" s="3">
        <v>16281</v>
      </c>
      <c r="D8" s="9">
        <v>17794</v>
      </c>
      <c r="E8" s="10">
        <v>19167</v>
      </c>
      <c r="F8" s="3">
        <v>20782</v>
      </c>
      <c r="G8" s="11">
        <v>22416</v>
      </c>
      <c r="H8" s="11">
        <v>24337</v>
      </c>
      <c r="I8" s="1">
        <f>7331+9946</f>
        <v>17277</v>
      </c>
      <c r="J8" s="11">
        <v>10759</v>
      </c>
      <c r="K8" s="1">
        <v>11904</v>
      </c>
      <c r="L8" s="1">
        <v>13355</v>
      </c>
      <c r="M8" s="1">
        <v>14071</v>
      </c>
      <c r="N8" s="1">
        <v>16823</v>
      </c>
      <c r="Q8" s="28"/>
    </row>
    <row r="9" spans="1:17">
      <c r="A9" s="4" t="s">
        <v>3</v>
      </c>
      <c r="B9" s="2">
        <f t="shared" ref="B9:C9" si="2">SUM(B10,B11)</f>
        <v>10431</v>
      </c>
      <c r="C9" s="2">
        <f t="shared" si="2"/>
        <v>10845</v>
      </c>
      <c r="D9" s="5">
        <v>11352</v>
      </c>
      <c r="E9" s="6">
        <v>11916</v>
      </c>
      <c r="F9" s="2">
        <f>F10+F11</f>
        <v>12677</v>
      </c>
      <c r="G9" s="7">
        <v>13144</v>
      </c>
      <c r="H9" s="7">
        <f>H10+H11</f>
        <v>13511</v>
      </c>
      <c r="I9" s="8">
        <f>I10+I11</f>
        <v>4298</v>
      </c>
      <c r="J9" s="7">
        <f>J10+J11</f>
        <v>1866</v>
      </c>
      <c r="K9" s="8">
        <f>K10+K11</f>
        <v>2087</v>
      </c>
      <c r="L9" s="8">
        <f>SUM(L10:L11)</f>
        <v>2171</v>
      </c>
      <c r="M9" s="8">
        <f>SUM(M10+M11)</f>
        <v>1924</v>
      </c>
      <c r="N9" s="8">
        <f>SUM(N10:N11)</f>
        <v>1879</v>
      </c>
    </row>
    <row r="10" spans="1:17">
      <c r="A10" s="31" t="s">
        <v>10</v>
      </c>
      <c r="B10" s="3">
        <v>347</v>
      </c>
      <c r="C10" s="3">
        <v>410</v>
      </c>
      <c r="D10" s="9">
        <v>503</v>
      </c>
      <c r="E10" s="10">
        <v>594</v>
      </c>
      <c r="F10" s="3">
        <v>756</v>
      </c>
      <c r="G10" s="11">
        <v>467</v>
      </c>
      <c r="H10" s="11">
        <v>363</v>
      </c>
      <c r="I10" s="1">
        <f>31+0</f>
        <v>31</v>
      </c>
      <c r="J10" s="11">
        <v>73</v>
      </c>
      <c r="K10" s="1">
        <v>221</v>
      </c>
      <c r="L10" s="1">
        <v>292</v>
      </c>
      <c r="M10" s="1">
        <v>214</v>
      </c>
      <c r="N10" s="1">
        <v>45</v>
      </c>
    </row>
    <row r="11" spans="1:17">
      <c r="A11" s="31" t="s">
        <v>11</v>
      </c>
      <c r="B11" s="3">
        <v>10084</v>
      </c>
      <c r="C11" s="3">
        <v>10435</v>
      </c>
      <c r="D11" s="9">
        <v>10849</v>
      </c>
      <c r="E11" s="10">
        <v>11322</v>
      </c>
      <c r="F11" s="3">
        <v>11921</v>
      </c>
      <c r="G11" s="11">
        <v>12677</v>
      </c>
      <c r="H11" s="11">
        <v>13148</v>
      </c>
      <c r="I11" s="1">
        <f>1273+2994</f>
        <v>4267</v>
      </c>
      <c r="J11" s="11">
        <v>1793</v>
      </c>
      <c r="K11" s="1">
        <v>1866</v>
      </c>
      <c r="L11" s="1">
        <v>1879</v>
      </c>
      <c r="M11" s="1">
        <v>1710</v>
      </c>
      <c r="N11" s="1">
        <v>1834</v>
      </c>
    </row>
    <row r="12" spans="1:17">
      <c r="A12" s="4" t="s">
        <v>5</v>
      </c>
      <c r="B12" s="2"/>
      <c r="C12" s="2"/>
      <c r="D12" s="5"/>
      <c r="E12" s="6"/>
      <c r="F12" s="2"/>
      <c r="G12" s="7">
        <f>G13+G14</f>
        <v>287</v>
      </c>
      <c r="H12" s="7">
        <f>H13+H14</f>
        <v>361</v>
      </c>
      <c r="I12" s="8">
        <f>I13+I14</f>
        <v>356</v>
      </c>
      <c r="J12" s="7">
        <f>J13+J14</f>
        <v>412</v>
      </c>
      <c r="K12" s="8">
        <f>K13+K14</f>
        <v>440</v>
      </c>
      <c r="L12" s="8">
        <f>SUM(L13:L14)</f>
        <v>400</v>
      </c>
      <c r="M12" s="8">
        <f>M13+M14</f>
        <v>359</v>
      </c>
      <c r="N12" s="8">
        <f>SUM(N13:N14)</f>
        <v>474</v>
      </c>
    </row>
    <row r="13" spans="1:17">
      <c r="A13" s="31" t="s">
        <v>10</v>
      </c>
      <c r="B13" s="3">
        <f>47+515+1867</f>
        <v>2429</v>
      </c>
      <c r="C13" s="3">
        <f>89+595+2665</f>
        <v>3349</v>
      </c>
      <c r="D13" s="9">
        <f>48+573+2750</f>
        <v>3371</v>
      </c>
      <c r="E13" s="10">
        <f>80+814+2709</f>
        <v>3603</v>
      </c>
      <c r="F13" s="3"/>
      <c r="G13" s="11">
        <v>95</v>
      </c>
      <c r="H13" s="11">
        <v>79</v>
      </c>
      <c r="I13" s="1">
        <v>96</v>
      </c>
      <c r="J13" s="11">
        <v>83</v>
      </c>
      <c r="K13" s="1">
        <v>34</v>
      </c>
      <c r="L13" s="1">
        <v>42</v>
      </c>
      <c r="M13" s="1">
        <v>97</v>
      </c>
      <c r="N13" s="1">
        <v>115</v>
      </c>
    </row>
    <row r="14" spans="1:17">
      <c r="A14" s="31" t="s">
        <v>11</v>
      </c>
      <c r="B14" s="3">
        <f>232+2551+8557</f>
        <v>11340</v>
      </c>
      <c r="C14" s="3">
        <f>261+2708+9771</f>
        <v>12740</v>
      </c>
      <c r="D14" s="9">
        <f>337+3190+11994</f>
        <v>15521</v>
      </c>
      <c r="E14" s="10">
        <f>261+2742+13767</f>
        <v>16770</v>
      </c>
      <c r="F14" s="3"/>
      <c r="G14" s="11">
        <v>192</v>
      </c>
      <c r="H14" s="11">
        <v>282</v>
      </c>
      <c r="I14" s="1">
        <v>260</v>
      </c>
      <c r="J14" s="11">
        <v>329</v>
      </c>
      <c r="K14" s="1">
        <v>406</v>
      </c>
      <c r="L14" s="1">
        <v>358</v>
      </c>
      <c r="M14" s="1">
        <v>262</v>
      </c>
      <c r="N14" s="1">
        <v>359</v>
      </c>
    </row>
    <row r="15" spans="1:17">
      <c r="A15" s="22" t="s">
        <v>4</v>
      </c>
      <c r="B15" s="23" t="e">
        <f>B3+B6+B9+#REF!</f>
        <v>#REF!</v>
      </c>
      <c r="C15" s="23" t="e">
        <f>C3+C6+C9+#REF!</f>
        <v>#REF!</v>
      </c>
      <c r="D15" s="24" t="e">
        <f>D3+D6+D9+#REF!</f>
        <v>#REF!</v>
      </c>
      <c r="E15" s="25" t="e">
        <f>E3+E6+E9+#REF!</f>
        <v>#REF!</v>
      </c>
      <c r="F15" s="23" t="e">
        <f>F3+F6+F9+#REF!</f>
        <v>#REF!</v>
      </c>
      <c r="G15" s="26" t="e">
        <f>G3+G6+G9+#REF!+G12</f>
        <v>#REF!</v>
      </c>
      <c r="H15" s="26" t="e">
        <f>H3+H6+H9+#REF!+H12</f>
        <v>#REF!</v>
      </c>
      <c r="I15" s="27" t="e">
        <f>I3+I6+I9+#REF!+I12</f>
        <v>#REF!</v>
      </c>
      <c r="J15" s="26">
        <f>SUM(J3,J6,J9,J12)</f>
        <v>15586</v>
      </c>
      <c r="K15" s="27">
        <f>SUM(K3,K6,K9,K12)</f>
        <v>18472</v>
      </c>
      <c r="L15" s="27">
        <f>SUM(L3,L6,L9,L12)</f>
        <v>20798</v>
      </c>
      <c r="M15" s="27">
        <f>SUM(M3,M6,M9,M12)</f>
        <v>22328</v>
      </c>
      <c r="N15" s="27">
        <f>SUM(N3+N6+N9+N12)</f>
        <v>22041</v>
      </c>
    </row>
    <row r="16" spans="1:17">
      <c r="A16" s="33" t="s">
        <v>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29"/>
      <c r="M16" s="29"/>
    </row>
    <row r="17" spans="13:17">
      <c r="Q17" t="s">
        <v>8</v>
      </c>
    </row>
    <row r="18" spans="13:17">
      <c r="M18" t="s">
        <v>6</v>
      </c>
    </row>
  </sheetData>
  <mergeCells count="2">
    <mergeCell ref="A16:K16"/>
    <mergeCell ref="A1:N1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Pem Zangmo</cp:lastModifiedBy>
  <cp:lastPrinted>2020-09-16T07:18:45Z</cp:lastPrinted>
  <dcterms:created xsi:type="dcterms:W3CDTF">2020-05-14T05:09:25Z</dcterms:created>
  <dcterms:modified xsi:type="dcterms:W3CDTF">2020-10-02T06:49:32Z</dcterms:modified>
</cp:coreProperties>
</file>